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306A1F65-E6B4-4282-9514-18A18F57E767}" xr6:coauthVersionLast="47" xr6:coauthVersionMax="47" xr10:uidLastSave="{00000000-0000-0000-0000-000000000000}"/>
  <bookViews>
    <workbookView xWindow="-289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Log'!$A$1:$G$770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6" i="7" l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N787" i="10"/>
  <c r="G787" i="10"/>
  <c r="C787" i="10"/>
  <c r="B787" i="10"/>
  <c r="H787" i="10" s="1"/>
  <c r="N786" i="10"/>
  <c r="H786" i="10"/>
  <c r="G786" i="10"/>
  <c r="C786" i="10"/>
  <c r="B786" i="10"/>
  <c r="N785" i="10"/>
  <c r="I785" i="10"/>
  <c r="H785" i="10"/>
  <c r="G785" i="10"/>
  <c r="E785" i="10"/>
  <c r="C785" i="10"/>
  <c r="B785" i="10"/>
  <c r="N784" i="10"/>
  <c r="G784" i="10"/>
  <c r="C784" i="10"/>
  <c r="I784" i="10" s="1"/>
  <c r="B784" i="10"/>
  <c r="H784" i="10" s="1"/>
  <c r="N783" i="10"/>
  <c r="G783" i="10"/>
  <c r="C783" i="10"/>
  <c r="B783" i="10"/>
  <c r="H783" i="10" s="1"/>
  <c r="N782" i="10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N346" i="10"/>
  <c r="H346" i="10"/>
  <c r="G346" i="10"/>
  <c r="C346" i="10"/>
  <c r="B346" i="10"/>
  <c r="N345" i="10"/>
  <c r="I345" i="10"/>
  <c r="G345" i="10"/>
  <c r="E345" i="10"/>
  <c r="C345" i="10"/>
  <c r="B345" i="10"/>
  <c r="H345" i="10" s="1"/>
  <c r="N344" i="10"/>
  <c r="H344" i="10"/>
  <c r="G344" i="10"/>
  <c r="C344" i="10"/>
  <c r="I344" i="10" s="1"/>
  <c r="B344" i="10"/>
  <c r="N343" i="10"/>
  <c r="I343" i="10"/>
  <c r="G343" i="10"/>
  <c r="E343" i="10"/>
  <c r="C343" i="10"/>
  <c r="B343" i="10"/>
  <c r="H343" i="10" s="1"/>
  <c r="N342" i="10"/>
  <c r="H342" i="10"/>
  <c r="G342" i="10"/>
  <c r="C342" i="10"/>
  <c r="B342" i="10"/>
  <c r="N341" i="10"/>
  <c r="I341" i="10"/>
  <c r="G341" i="10"/>
  <c r="E341" i="10"/>
  <c r="C341" i="10"/>
  <c r="B341" i="10"/>
  <c r="H341" i="10" s="1"/>
  <c r="N340" i="10"/>
  <c r="H340" i="10"/>
  <c r="G340" i="10"/>
  <c r="C340" i="10"/>
  <c r="I340" i="10" s="1"/>
  <c r="B340" i="10"/>
  <c r="N339" i="10"/>
  <c r="I339" i="10"/>
  <c r="G339" i="10"/>
  <c r="E339" i="10"/>
  <c r="C339" i="10"/>
  <c r="B339" i="10"/>
  <c r="H339" i="10" s="1"/>
  <c r="N338" i="10"/>
  <c r="H338" i="10"/>
  <c r="G338" i="10"/>
  <c r="C338" i="10"/>
  <c r="B338" i="10"/>
  <c r="N337" i="10"/>
  <c r="I337" i="10"/>
  <c r="G337" i="10"/>
  <c r="E337" i="10"/>
  <c r="C337" i="10"/>
  <c r="B337" i="10"/>
  <c r="H337" i="10" s="1"/>
  <c r="N336" i="10"/>
  <c r="H336" i="10"/>
  <c r="G336" i="10"/>
  <c r="C336" i="10"/>
  <c r="I336" i="10" s="1"/>
  <c r="B336" i="10"/>
  <c r="N335" i="10"/>
  <c r="I335" i="10"/>
  <c r="G335" i="10"/>
  <c r="E335" i="10"/>
  <c r="C335" i="10"/>
  <c r="B335" i="10"/>
  <c r="H335" i="10" s="1"/>
  <c r="N334" i="10"/>
  <c r="H334" i="10"/>
  <c r="G334" i="10"/>
  <c r="C334" i="10"/>
  <c r="B334" i="10"/>
  <c r="N333" i="10"/>
  <c r="I333" i="10"/>
  <c r="G333" i="10"/>
  <c r="E333" i="10"/>
  <c r="C333" i="10"/>
  <c r="B333" i="10"/>
  <c r="H333" i="10" s="1"/>
  <c r="N332" i="10"/>
  <c r="H332" i="10"/>
  <c r="G332" i="10"/>
  <c r="C332" i="10"/>
  <c r="I332" i="10" s="1"/>
  <c r="B332" i="10"/>
  <c r="N331" i="10"/>
  <c r="I331" i="10"/>
  <c r="G331" i="10"/>
  <c r="E331" i="10"/>
  <c r="C331" i="10"/>
  <c r="B331" i="10"/>
  <c r="H331" i="10" s="1"/>
  <c r="N330" i="10"/>
  <c r="H330" i="10"/>
  <c r="G330" i="10"/>
  <c r="C330" i="10"/>
  <c r="B330" i="10"/>
  <c r="N329" i="10"/>
  <c r="I329" i="10"/>
  <c r="G329" i="10"/>
  <c r="E329" i="10"/>
  <c r="C329" i="10"/>
  <c r="B329" i="10"/>
  <c r="H329" i="10" s="1"/>
  <c r="N328" i="10"/>
  <c r="H328" i="10"/>
  <c r="G328" i="10"/>
  <c r="C328" i="10"/>
  <c r="I328" i="10" s="1"/>
  <c r="B328" i="10"/>
  <c r="N327" i="10"/>
  <c r="I327" i="10"/>
  <c r="G327" i="10"/>
  <c r="E327" i="10"/>
  <c r="C327" i="10"/>
  <c r="B327" i="10"/>
  <c r="H327" i="10" s="1"/>
  <c r="N326" i="10"/>
  <c r="H326" i="10"/>
  <c r="G326" i="10"/>
  <c r="C326" i="10"/>
  <c r="B326" i="10"/>
  <c r="N325" i="10"/>
  <c r="I325" i="10"/>
  <c r="G325" i="10"/>
  <c r="E325" i="10"/>
  <c r="C325" i="10"/>
  <c r="B325" i="10"/>
  <c r="H325" i="10" s="1"/>
  <c r="N324" i="10"/>
  <c r="H324" i="10"/>
  <c r="G324" i="10"/>
  <c r="C324" i="10"/>
  <c r="I324" i="10" s="1"/>
  <c r="B324" i="10"/>
  <c r="N323" i="10"/>
  <c r="I323" i="10"/>
  <c r="G323" i="10"/>
  <c r="E323" i="10"/>
  <c r="C323" i="10"/>
  <c r="B323" i="10"/>
  <c r="H323" i="10" s="1"/>
  <c r="N322" i="10"/>
  <c r="H322" i="10"/>
  <c r="G322" i="10"/>
  <c r="C322" i="10"/>
  <c r="B322" i="10"/>
  <c r="N321" i="10"/>
  <c r="I321" i="10"/>
  <c r="G321" i="10"/>
  <c r="E321" i="10"/>
  <c r="C321" i="10"/>
  <c r="B321" i="10"/>
  <c r="H321" i="10" s="1"/>
  <c r="N320" i="10"/>
  <c r="H320" i="10"/>
  <c r="G320" i="10"/>
  <c r="C320" i="10"/>
  <c r="I320" i="10" s="1"/>
  <c r="B320" i="10"/>
  <c r="N319" i="10"/>
  <c r="I319" i="10"/>
  <c r="G319" i="10"/>
  <c r="E319" i="10"/>
  <c r="C319" i="10"/>
  <c r="B319" i="10"/>
  <c r="H319" i="10" s="1"/>
  <c r="N318" i="10"/>
  <c r="H318" i="10"/>
  <c r="G318" i="10"/>
  <c r="C318" i="10"/>
  <c r="B318" i="10"/>
  <c r="N317" i="10"/>
  <c r="I317" i="10"/>
  <c r="G317" i="10"/>
  <c r="E317" i="10"/>
  <c r="C317" i="10"/>
  <c r="B317" i="10"/>
  <c r="H317" i="10" s="1"/>
  <c r="N316" i="10"/>
  <c r="H316" i="10"/>
  <c r="G316" i="10"/>
  <c r="C316" i="10"/>
  <c r="I316" i="10" s="1"/>
  <c r="B316" i="10"/>
  <c r="N315" i="10"/>
  <c r="I315" i="10"/>
  <c r="G315" i="10"/>
  <c r="E315" i="10"/>
  <c r="C315" i="10"/>
  <c r="B315" i="10"/>
  <c r="H315" i="10" s="1"/>
  <c r="N314" i="10"/>
  <c r="H314" i="10"/>
  <c r="G314" i="10"/>
  <c r="C314" i="10"/>
  <c r="B314" i="10"/>
  <c r="N313" i="10"/>
  <c r="I313" i="10"/>
  <c r="G313" i="10"/>
  <c r="E313" i="10"/>
  <c r="C313" i="10"/>
  <c r="B313" i="10"/>
  <c r="H313" i="10" s="1"/>
  <c r="N312" i="10"/>
  <c r="H312" i="10"/>
  <c r="G312" i="10"/>
  <c r="C312" i="10"/>
  <c r="I312" i="10" s="1"/>
  <c r="B312" i="10"/>
  <c r="N311" i="10"/>
  <c r="I311" i="10"/>
  <c r="G311" i="10"/>
  <c r="E311" i="10"/>
  <c r="C311" i="10"/>
  <c r="B311" i="10"/>
  <c r="H311" i="10" s="1"/>
  <c r="N310" i="10"/>
  <c r="H310" i="10"/>
  <c r="G310" i="10"/>
  <c r="C310" i="10"/>
  <c r="B310" i="10"/>
  <c r="N309" i="10"/>
  <c r="I309" i="10"/>
  <c r="G309" i="10"/>
  <c r="E309" i="10"/>
  <c r="C309" i="10"/>
  <c r="B309" i="10"/>
  <c r="H309" i="10" s="1"/>
  <c r="N308" i="10"/>
  <c r="H308" i="10"/>
  <c r="G308" i="10"/>
  <c r="C308" i="10"/>
  <c r="I308" i="10" s="1"/>
  <c r="B308" i="10"/>
  <c r="N307" i="10"/>
  <c r="I307" i="10"/>
  <c r="G307" i="10"/>
  <c r="E307" i="10"/>
  <c r="C307" i="10"/>
  <c r="B307" i="10"/>
  <c r="H307" i="10" s="1"/>
  <c r="N306" i="10"/>
  <c r="H306" i="10"/>
  <c r="G306" i="10"/>
  <c r="C306" i="10"/>
  <c r="B306" i="10"/>
  <c r="N305" i="10"/>
  <c r="I305" i="10"/>
  <c r="G305" i="10"/>
  <c r="E305" i="10"/>
  <c r="C305" i="10"/>
  <c r="B305" i="10"/>
  <c r="H305" i="10" s="1"/>
  <c r="N304" i="10"/>
  <c r="H304" i="10"/>
  <c r="G304" i="10"/>
  <c r="C304" i="10"/>
  <c r="I304" i="10" s="1"/>
  <c r="B304" i="10"/>
  <c r="N303" i="10"/>
  <c r="I303" i="10"/>
  <c r="G303" i="10"/>
  <c r="E303" i="10"/>
  <c r="C303" i="10"/>
  <c r="B303" i="10"/>
  <c r="H303" i="10" s="1"/>
  <c r="N302" i="10"/>
  <c r="H302" i="10"/>
  <c r="G302" i="10"/>
  <c r="C302" i="10"/>
  <c r="B302" i="10"/>
  <c r="N301" i="10"/>
  <c r="I301" i="10"/>
  <c r="G301" i="10"/>
  <c r="E301" i="10"/>
  <c r="C301" i="10"/>
  <c r="B301" i="10"/>
  <c r="H301" i="10" s="1"/>
  <c r="N300" i="10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AC5" i="8"/>
  <c r="AB5" i="8"/>
  <c r="AA5" i="8"/>
  <c r="Z5" i="8"/>
  <c r="Y5" i="8"/>
  <c r="X5" i="8"/>
  <c r="W5" i="8"/>
  <c r="V5" i="8"/>
  <c r="U5" i="8"/>
  <c r="T5" i="8"/>
  <c r="S5" i="8"/>
  <c r="R5" i="8"/>
  <c r="P7" i="3" s="1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G3" i="8"/>
  <c r="E3" i="8"/>
  <c r="E2" i="8" s="1"/>
  <c r="A3" i="8"/>
  <c r="Y2" i="8"/>
  <c r="W2" i="8"/>
  <c r="Q2" i="8"/>
  <c r="O2" i="8"/>
  <c r="I2" i="8"/>
  <c r="G2" i="8"/>
  <c r="AB1" i="8"/>
  <c r="Z1" i="8"/>
  <c r="X1" i="8"/>
  <c r="V1" i="8"/>
  <c r="T1" i="8"/>
  <c r="R1" i="8"/>
  <c r="N1" i="8"/>
  <c r="L1" i="8"/>
  <c r="J1" i="8"/>
  <c r="H1" i="8"/>
  <c r="G769" i="7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F9" i="5" s="1"/>
  <c r="U49" i="6"/>
  <c r="S49" i="6"/>
  <c r="S54" i="6" s="1"/>
  <c r="Q49" i="6"/>
  <c r="O49" i="6"/>
  <c r="F5" i="5" s="1"/>
  <c r="M49" i="6"/>
  <c r="F4" i="5" s="1"/>
  <c r="K49" i="6"/>
  <c r="K54" i="6" s="1"/>
  <c r="I49" i="6"/>
  <c r="F2" i="5" s="1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AF40" i="6" s="1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F23" i="5" s="1"/>
  <c r="M14" i="6"/>
  <c r="N14" i="6" s="1"/>
  <c r="K14" i="6"/>
  <c r="F21" i="5" s="1"/>
  <c r="H21" i="5" s="1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AF8" i="6" s="1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J34" i="5" s="1"/>
  <c r="E20" i="5"/>
  <c r="E34" i="5" s="1"/>
  <c r="J13" i="5"/>
  <c r="J12" i="5"/>
  <c r="J11" i="5"/>
  <c r="J10" i="5"/>
  <c r="J9" i="5"/>
  <c r="J8" i="5"/>
  <c r="J7" i="5"/>
  <c r="J6" i="5"/>
  <c r="J5" i="5"/>
  <c r="J4" i="5"/>
  <c r="J3" i="5"/>
  <c r="J2" i="5"/>
  <c r="J16" i="5" s="1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J24" i="3"/>
  <c r="H24" i="3"/>
  <c r="G24" i="3"/>
  <c r="J23" i="3"/>
  <c r="G23" i="3"/>
  <c r="G22" i="3"/>
  <c r="J21" i="3"/>
  <c r="G21" i="3"/>
  <c r="J20" i="3"/>
  <c r="H20" i="3"/>
  <c r="G20" i="3"/>
  <c r="N19" i="3"/>
  <c r="M19" i="3"/>
  <c r="J19" i="3"/>
  <c r="G19" i="3"/>
  <c r="M18" i="3"/>
  <c r="J18" i="3"/>
  <c r="H18" i="3"/>
  <c r="G18" i="3"/>
  <c r="M17" i="3"/>
  <c r="J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J12" i="3"/>
  <c r="H12" i="3"/>
  <c r="G12" i="3"/>
  <c r="N11" i="3"/>
  <c r="M11" i="3"/>
  <c r="J11" i="3"/>
  <c r="H11" i="3"/>
  <c r="G11" i="3"/>
  <c r="N10" i="3"/>
  <c r="M10" i="3"/>
  <c r="J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O32" i="2"/>
  <c r="O39" i="2" s="1"/>
  <c r="O31" i="2"/>
  <c r="B31" i="2"/>
  <c r="O30" i="2"/>
  <c r="O38" i="2" s="1"/>
  <c r="O29" i="2"/>
  <c r="O28" i="2"/>
  <c r="F26" i="2"/>
  <c r="O25" i="2"/>
  <c r="F25" i="2"/>
  <c r="C25" i="2"/>
  <c r="O24" i="2"/>
  <c r="C24" i="2"/>
  <c r="F23" i="2"/>
  <c r="C23" i="2"/>
  <c r="F22" i="2"/>
  <c r="O21" i="2"/>
  <c r="F21" i="2"/>
  <c r="B19" i="2"/>
  <c r="K17" i="2"/>
  <c r="K16" i="2"/>
  <c r="K15" i="2"/>
  <c r="O14" i="2"/>
  <c r="O15" i="2" s="1"/>
  <c r="F9" i="2"/>
  <c r="O8" i="2"/>
  <c r="O7" i="2"/>
  <c r="K6" i="2"/>
  <c r="L2" i="2" s="1"/>
  <c r="C6" i="2"/>
  <c r="B6" i="2"/>
  <c r="K7" i="2" s="1"/>
  <c r="K5" i="2"/>
  <c r="C5" i="2"/>
  <c r="O4" i="2"/>
  <c r="C4" i="2"/>
  <c r="L3" i="2"/>
  <c r="C3" i="2"/>
  <c r="O2" i="2"/>
  <c r="F2" i="2"/>
  <c r="C2" i="2"/>
  <c r="G1" i="7" a="1"/>
  <c r="F6" i="5" l="1"/>
  <c r="F8" i="5"/>
  <c r="P5" i="5"/>
  <c r="P9" i="5"/>
  <c r="P13" i="5"/>
  <c r="AF27" i="6"/>
  <c r="F31" i="5"/>
  <c r="P8" i="5"/>
  <c r="AF11" i="6"/>
  <c r="AA54" i="6"/>
  <c r="F3" i="5"/>
  <c r="F16" i="5" s="1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G1" i="7"/>
  <c r="B5" i="2" s="1"/>
  <c r="B7" i="2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K8" i="2"/>
  <c r="N5" i="3"/>
  <c r="N2" i="3" s="1"/>
  <c r="H19" i="3"/>
  <c r="L12" i="4"/>
  <c r="J59" i="4"/>
  <c r="K64" i="4"/>
  <c r="F20" i="5"/>
  <c r="G20" i="5" s="1"/>
  <c r="K20" i="5"/>
  <c r="L20" i="5" s="1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K5" i="5" l="1"/>
  <c r="L5" i="5" s="1"/>
  <c r="P16" i="5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G34" i="5"/>
  <c r="K2" i="5"/>
  <c r="T2" i="5" s="1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34" i="5"/>
  <c r="M34" i="5" s="1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F34" i="5"/>
  <c r="H34" i="5" s="1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F11" i="2"/>
  <c r="F20" i="2"/>
  <c r="L15" i="4"/>
  <c r="K15" i="4"/>
  <c r="L24" i="5"/>
  <c r="K9" i="5"/>
  <c r="L25" i="5"/>
  <c r="M68" i="4"/>
  <c r="N68" i="4"/>
  <c r="T5" i="5" l="1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K16" i="5"/>
  <c r="M16" i="5" s="1"/>
  <c r="M2" i="5"/>
  <c r="L34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J10" i="13" a="1"/>
  <c r="J10" i="13" s="1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J9" i="10" s="1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N12" i="14" l="1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E16" i="5"/>
  <c r="H16" i="5" s="1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M19" i="13" l="1"/>
  <c r="M20" i="14"/>
  <c r="J20" i="11"/>
  <c r="K20" i="11"/>
  <c r="F19" i="11"/>
  <c r="G20" i="11" s="1"/>
  <c r="Z28" i="11"/>
  <c r="Y28" i="11"/>
  <c r="N16" i="14"/>
  <c r="J15" i="14" a="1"/>
  <c r="J15" i="14" s="1"/>
  <c r="G16" i="5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O16" i="5"/>
  <c r="R16" i="5" s="1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4" i="2" l="1"/>
  <c r="O18" i="2"/>
  <c r="F1" i="2"/>
  <c r="F3" i="2" s="1"/>
  <c r="O35" i="2"/>
  <c r="M84" i="13"/>
  <c r="M85" i="14"/>
  <c r="N82" i="13"/>
  <c r="J81" i="13" a="1"/>
  <c r="J81" i="13" s="1"/>
  <c r="O37" i="2"/>
  <c r="P37" i="2" s="1"/>
  <c r="P26" i="2"/>
  <c r="I8" i="13"/>
  <c r="B8" i="13"/>
  <c r="N81" i="14"/>
  <c r="J80" i="14" a="1"/>
  <c r="J80" i="14" s="1"/>
  <c r="P22" i="2"/>
  <c r="O36" i="2"/>
  <c r="P36" i="2" s="1"/>
  <c r="K12" i="14"/>
  <c r="L12" i="14" s="1"/>
  <c r="M85" i="13" l="1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15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4" i="2"/>
  <c r="G25" i="2"/>
  <c r="G26" i="2"/>
  <c r="G23" i="2"/>
  <c r="G21" i="2"/>
  <c r="G20" i="2"/>
  <c r="G22" i="2"/>
  <c r="I13" i="14"/>
  <c r="R15" i="10" a="1"/>
  <c r="R15" i="10" s="1"/>
  <c r="N82" i="14"/>
  <c r="J81" i="14" a="1"/>
  <c r="J81" i="14" s="1"/>
  <c r="O40" i="2"/>
  <c r="P35" i="2"/>
  <c r="P40" i="2" s="1"/>
  <c r="C26" i="2"/>
  <c r="I9" i="13" l="1"/>
  <c r="Q11" i="10" a="1"/>
  <c r="Q11" i="10" s="1"/>
  <c r="S11" i="10" s="1"/>
  <c r="N83" i="14"/>
  <c r="J82" i="14" a="1"/>
  <c r="J82" i="14" s="1"/>
  <c r="K23" i="2"/>
  <c r="K21" i="2"/>
  <c r="G15" i="2"/>
  <c r="R2" i="2"/>
  <c r="R3" i="2" s="1"/>
  <c r="R4" i="2" s="1"/>
  <c r="R5" i="2" s="1"/>
  <c r="R6" i="2" s="1"/>
  <c r="R7" i="2" s="1"/>
  <c r="R8" i="2" s="1"/>
  <c r="R9" i="2" s="1"/>
  <c r="R10" i="2" s="1"/>
  <c r="R11" i="2" s="1"/>
  <c r="F15" i="2"/>
  <c r="F17" i="2" s="1"/>
  <c r="G17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<sst xmlns="http://schemas.openxmlformats.org/spreadsheetml/2006/main" count="2636" uniqueCount="849">
  <si>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</si>
  <si>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</si>
  <si>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</si>
  <si>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</si>
  <si>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</si>
  <si>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</si>
  <si>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</si>
  <si>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</si>
  <si>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</si>
  <si>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</si>
  <si>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</si>
  <si>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</si>
  <si>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</si>
  <si>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</si>
  <si>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</si>
  <si>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</si>
  <si>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</si>
  <si>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</si>
  <si>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</si>
  <si>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</si>
  <si>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</si>
  <si>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</si>
  <si>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</si>
  <si>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</si>
  <si>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</si>
  <si>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</si>
  <si>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</si>
  <si>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</si>
  <si>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</si>
  <si>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</si>
  <si>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</si>
  <si>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</si>
  <si>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</si>
  <si>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</si>
  <si>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</si>
  <si>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</si>
  <si>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</si>
  <si>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</si>
  <si>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</si>
  <si>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</si>
  <si>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</si>
  <si>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</si>
  <si>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</si>
  <si>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</si>
  <si>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</si>
  <si>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</si>
  <si>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</si>
  <si>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</si>
  <si>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</si>
  <si>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</si>
  <si>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</si>
  <si>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</si>
  <si>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</si>
  <si>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</si>
  <si>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</si>
  <si>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</si>
  <si>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</si>
  <si>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</si>
  <si>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</si>
  <si>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</si>
  <si>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</si>
  <si>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</si>
  <si>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</si>
  <si>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</si>
  <si>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</si>
  <si>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</si>
  <si>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</si>
  <si>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</si>
  <si>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</si>
  <si>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</si>
  <si>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</si>
  <si>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</si>
  <si>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</si>
  <si>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</si>
  <si>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</si>
  <si>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</si>
  <si>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</si>
  <si>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</si>
  <si>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</si>
  <si>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</si>
  <si>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</si>
  <si>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</si>
  <si>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</si>
  <si>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</si>
  <si>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</si>
  <si>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</si>
  <si>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</si>
  <si>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</si>
  <si>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</si>
  <si>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</si>
  <si>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</si>
  <si>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</si>
  <si>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</si>
  <si>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</si>
  <si>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</si>
  <si>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</si>
  <si>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</si>
  <si>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</si>
  <si>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</si>
  <si>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</si>
  <si>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</si>
  <si>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</si>
  <si>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</si>
  <si>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</si>
  <si>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</si>
  <si>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</si>
  <si>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</si>
  <si>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</si>
  <si>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</si>
  <si>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</si>
  <si>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</si>
  <si>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</si>
  <si>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</si>
  <si>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</si>
  <si>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</si>
  <si>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</si>
  <si>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</si>
  <si>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</si>
  <si>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</si>
  <si>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</si>
  <si>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</si>
  <si>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</si>
  <si>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</si>
  <si>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</si>
  <si>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</si>
  <si>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</si>
  <si>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</si>
  <si>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</si>
  <si>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</si>
  <si>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</si>
  <si>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</si>
  <si>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</si>
  <si>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</si>
  <si>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</si>
  <si>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</si>
  <si>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</si>
  <si>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</si>
  <si>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</si>
  <si>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</si>
  <si>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</si>
  <si>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</si>
  <si>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</si>
  <si>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</si>
  <si>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</si>
  <si>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</si>
  <si>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</si>
  <si>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</si>
  <si>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</si>
  <si>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</si>
  <si>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</si>
  <si>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</si>
  <si>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</si>
  <si>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</si>
  <si>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</si>
  <si>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</si>
  <si>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</si>
  <si>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</si>
  <si>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</si>
  <si>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</si>
  <si>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</si>
  <si>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</si>
  <si>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</si>
  <si>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</si>
  <si>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</si>
  <si>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</si>
  <si>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</si>
  <si>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</si>
  <si>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</si>
  <si>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</si>
  <si>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</si>
  <si>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</si>
  <si>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</si>
  <si>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</si>
  <si>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</si>
  <si>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</si>
  <si>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</si>
  <si>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</si>
  <si>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</si>
  <si>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</si>
  <si>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</si>
  <si>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</si>
  <si>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</si>
  <si>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</si>
  <si>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</si>
  <si>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</si>
  <si>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</si>
  <si>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</si>
  <si>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</si>
  <si>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</si>
  <si>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</si>
  <si>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</si>
  <si>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</si>
  <si>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</si>
  <si>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</si>
  <si>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</si>
  <si>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</si>
  <si>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</si>
  <si>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</si>
  <si>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</si>
  <si>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</si>
  <si>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</si>
  <si>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</si>
  <si>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</si>
  <si>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</si>
  <si>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</si>
  <si>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</si>
  <si>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</si>
  <si>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</si>
  <si>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</si>
  <si>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</si>
  <si>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</si>
  <si>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</si>
  <si>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</si>
  <si>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</si>
  <si>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</si>
  <si>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</si>
  <si>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</si>
  <si>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</si>
  <si>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</si>
  <si>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</si>
  <si>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</si>
  <si>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</si>
  <si>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</si>
  <si>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</si>
  <si>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</si>
  <si>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</si>
  <si>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</si>
  <si>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</si>
  <si>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</si>
  <si>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</si>
  <si>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</si>
  <si>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</si>
  <si>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</si>
  <si>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</si>
  <si>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</si>
  <si>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</si>
  <si>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</si>
  <si>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</si>
  <si>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</si>
  <si>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</si>
  <si>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</si>
  <si>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</si>
  <si>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</si>
  <si>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</si>
  <si>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</si>
  <si>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</si>
  <si>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</si>
  <si>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</si>
  <si>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</si>
  <si>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</si>
  <si>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</si>
  <si>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</si>
  <si>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</si>
  <si>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</si>
  <si>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</si>
  <si>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</si>
  <si>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</si>
  <si>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</si>
  <si>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</si>
  <si>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</si>
  <si>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</si>
  <si>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</si>
  <si>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</si>
  <si>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</si>
  <si>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</si>
  <si>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</si>
  <si>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</si>
  <si>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</si>
  <si>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</si>
  <si>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</si>
  <si>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</si>
  <si>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</si>
  <si>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</si>
  <si>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</si>
  <si>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</si>
  <si>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</si>
  <si>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</si>
  <si>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</si>
  <si>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</si>
  <si>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</si>
  <si>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</si>
  <si>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</si>
  <si>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</si>
  <si>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</si>
  <si>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</si>
  <si>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</si>
  <si>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</si>
  <si>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</si>
  <si>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</si>
  <si>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</si>
  <si>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</si>
  <si>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</si>
  <si>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</si>
  <si>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</si>
  <si>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</si>
  <si>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</si>
  <si>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</si>
  <si>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</si>
  <si>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</si>
  <si>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</si>
  <si>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</si>
  <si>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</si>
  <si>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</si>
  <si>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</si>
  <si>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</si>
  <si>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</si>
  <si>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</si>
  <si>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</si>
  <si>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</si>
  <si>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</si>
  <si>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</si>
  <si>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</si>
  <si>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</si>
  <si>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</si>
  <si>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</si>
  <si>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</si>
  <si>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</si>
  <si>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</si>
  <si>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</si>
  <si>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</si>
  <si>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</si>
  <si>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</si>
  <si>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</si>
  <si>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</si>
  <si>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</si>
  <si>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</si>
  <si>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</si>
  <si>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</si>
  <si>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</si>
  <si>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</si>
  <si>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</si>
  <si>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</si>
  <si>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</si>
  <si>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</si>
  <si>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</si>
  <si>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</si>
  <si>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</si>
  <si>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</si>
  <si>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</si>
  <si>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</si>
  <si>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</si>
  <si>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</si>
  <si>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</si>
  <si>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</si>
  <si>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</si>
  <si>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</si>
  <si>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</si>
  <si>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</si>
  <si>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</si>
  <si>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</si>
  <si>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</si>
  <si>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</si>
  <si>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</si>
  <si>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</si>
  <si>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</si>
  <si>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</si>
  <si>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</si>
  <si>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</si>
  <si>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Interest Income</t>
  </si>
  <si>
    <t>Bowling Fees</t>
  </si>
  <si>
    <t>Gulf Oil</t>
  </si>
  <si>
    <t>Mahd House</t>
  </si>
  <si>
    <t>Hotshots Bar &amp; Grill</t>
  </si>
  <si>
    <t>McDonalds</t>
  </si>
  <si>
    <t>OnlyFans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</si>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</sst>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164" fontId="0" fillId="0" borderId="0"/>
  </cellStyleXfs>
  <cellXfs count="563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44" fontId="6" fillId="0" borderId="31" xfId="0" applyNumberFormat="1" applyFont="1" applyBorder="1" applyAlignment="1">
      <alignment horizontal="center"/>
    </xf>
    <xf numFmtId="0" fontId="5" fillId="0" borderId="32" xfId="0" applyNumberFormat="1" applyFont="1" applyBorder="1"/>
    <xf numFmtId="164" fontId="6" fillId="0" borderId="31" xfId="0" applyFont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1" fillId="0" borderId="0" xfId="0" applyFont="1"/>
    <xf numFmtId="44" fontId="13" fillId="0" borderId="34" xfId="0" applyNumberFormat="1" applyFont="1" applyBorder="1" applyAlignment="1">
      <alignment horizontal="center"/>
    </xf>
  </cellXfs>
  <cellStyles count="1"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11" sqref="C1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3.44140625" bestFit="1" customWidth="1"/>
    <col min="4" max="7" width="11.33203125" bestFit="1" customWidth="1"/>
  </cols>
  <sheetData>
    <row r="1" spans="1:3" x14ac:dyDescent="0.3">
      <c r="A1" t="s">
        <v>793</v>
      </c>
      <c r="B1" t="s">
        <v>823</v>
      </c>
      <c r="C1" s="561" t="s">
        <v>847</v>
      </c>
    </row>
    <row r="2" spans="1:3" x14ac:dyDescent="0.3">
      <c r="A2" t="s">
        <v>106</v>
      </c>
      <c r="B2" t="s">
        <v>824</v>
      </c>
    </row>
    <row r="3" spans="1:3" x14ac:dyDescent="0.3">
      <c r="A3" t="s">
        <v>106</v>
      </c>
      <c r="B3" t="s">
        <v>825</v>
      </c>
    </row>
    <row r="4" spans="1:3" x14ac:dyDescent="0.3">
      <c r="A4" t="s">
        <v>106</v>
      </c>
      <c r="B4" t="s">
        <v>826</v>
      </c>
    </row>
    <row r="5" spans="1:3" x14ac:dyDescent="0.3">
      <c r="A5" t="s">
        <v>827</v>
      </c>
      <c r="B5" t="s">
        <v>824</v>
      </c>
    </row>
    <row r="6" spans="1:3" x14ac:dyDescent="0.3">
      <c r="A6" t="s">
        <v>827</v>
      </c>
      <c r="B6" t="s">
        <v>825</v>
      </c>
    </row>
    <row r="7" spans="1:3" x14ac:dyDescent="0.3">
      <c r="A7" t="s">
        <v>829</v>
      </c>
      <c r="B7" t="s">
        <v>828</v>
      </c>
    </row>
    <row r="8" spans="1:3" x14ac:dyDescent="0.3">
      <c r="A8" t="s">
        <v>829</v>
      </c>
      <c r="B8" t="s">
        <v>830</v>
      </c>
    </row>
    <row r="9" spans="1:3" x14ac:dyDescent="0.3">
      <c r="A9" t="s">
        <v>829</v>
      </c>
      <c r="B9" t="s">
        <v>831</v>
      </c>
    </row>
    <row r="10" spans="1:3" x14ac:dyDescent="0.3">
      <c r="A10" t="s">
        <v>832</v>
      </c>
      <c r="B10" t="s">
        <v>830</v>
      </c>
    </row>
    <row r="11" spans="1:3" x14ac:dyDescent="0.3">
      <c r="A11" t="s">
        <v>54</v>
      </c>
      <c r="B11" t="s">
        <v>833</v>
      </c>
    </row>
    <row r="12" spans="1:3" x14ac:dyDescent="0.3">
      <c r="A12" t="s">
        <v>54</v>
      </c>
      <c r="B12" t="s">
        <v>834</v>
      </c>
    </row>
    <row r="13" spans="1:3" x14ac:dyDescent="0.3">
      <c r="A13" t="s">
        <v>54</v>
      </c>
      <c r="B13" t="s">
        <v>835</v>
      </c>
    </row>
    <row r="14" spans="1:3" x14ac:dyDescent="0.3">
      <c r="A14" t="s">
        <v>54</v>
      </c>
      <c r="B14" t="s">
        <v>836</v>
      </c>
    </row>
    <row r="15" spans="1:3" x14ac:dyDescent="0.3">
      <c r="A15" t="s">
        <v>54</v>
      </c>
      <c r="B15" t="s">
        <v>837</v>
      </c>
    </row>
    <row r="16" spans="1:3" x14ac:dyDescent="0.3">
      <c r="A16" t="s">
        <v>59</v>
      </c>
      <c r="B16" t="s">
        <v>838</v>
      </c>
    </row>
    <row r="17" spans="1:2" x14ac:dyDescent="0.3">
      <c r="A17" t="s">
        <v>59</v>
      </c>
      <c r="B17" t="s">
        <v>839</v>
      </c>
    </row>
    <row r="18" spans="1:2" x14ac:dyDescent="0.3">
      <c r="A18" t="s">
        <v>59</v>
      </c>
      <c r="B18" t="s">
        <v>840</v>
      </c>
    </row>
    <row r="19" spans="1:2" x14ac:dyDescent="0.3">
      <c r="A19" t="s">
        <v>59</v>
      </c>
      <c r="B19" t="s">
        <v>841</v>
      </c>
    </row>
    <row r="20" spans="1:2" x14ac:dyDescent="0.3">
      <c r="A20" t="s">
        <v>59</v>
      </c>
      <c r="B20" t="s">
        <v>842</v>
      </c>
    </row>
    <row r="21" spans="1:2" x14ac:dyDescent="0.3">
      <c r="A21" t="s">
        <v>59</v>
      </c>
      <c r="B21" t="s">
        <v>843</v>
      </c>
    </row>
    <row r="22" spans="1:2" x14ac:dyDescent="0.3">
      <c r="A22" t="s">
        <v>59</v>
      </c>
      <c r="B22" t="s">
        <v>844</v>
      </c>
    </row>
    <row r="23" spans="1:2" x14ac:dyDescent="0.3">
      <c r="A23" s="561" t="s">
        <v>845</v>
      </c>
      <c r="B23" s="561" t="s">
        <v>833</v>
      </c>
    </row>
    <row r="24" spans="1:2" x14ac:dyDescent="0.3">
      <c r="A24" s="561" t="s">
        <v>845</v>
      </c>
      <c r="B24" s="561" t="s">
        <v>835</v>
      </c>
    </row>
    <row r="25" spans="1:2" x14ac:dyDescent="0.3">
      <c r="A25" s="561" t="s">
        <v>845</v>
      </c>
      <c r="B25" s="561" t="s">
        <v>846</v>
      </c>
    </row>
    <row r="26" spans="1:2" x14ac:dyDescent="0.3">
      <c r="A26" s="561" t="s">
        <v>845</v>
      </c>
      <c r="B26" s="561" t="s">
        <v>836</v>
      </c>
    </row>
    <row r="27" spans="1:2" x14ac:dyDescent="0.3">
      <c r="A27" s="561" t="s">
        <v>845</v>
      </c>
      <c r="B27" s="561" t="s">
        <v>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D17" sqref="D17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25.6640625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32" t="s">
        <v>34</v>
      </c>
      <c r="B1" s="533"/>
      <c r="C1" s="534"/>
      <c r="E1" s="5" t="s">
        <v>35</v>
      </c>
      <c r="F1" s="6">
        <f ca="1">SUM($B$7,$B$19,$B$26,$B$31,$B$38)</f>
        <v>1686919.0299999998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46146</v>
      </c>
      <c r="E2" s="13" t="s">
        <v>40</v>
      </c>
      <c r="F2" s="16">
        <f>F9</f>
        <v>157154.43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E15*(1+$Q$1)</f>
        <v>1759229.2899999998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46146</v>
      </c>
      <c r="E3" s="21" t="s">
        <v>45</v>
      </c>
      <c r="F3" s="22">
        <f ca="1">F1-F2</f>
        <v>1529764.5999999999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2023113.6834999996</v>
      </c>
    </row>
    <row r="4" spans="1:18" ht="14.4" x14ac:dyDescent="0.3">
      <c r="A4" s="13" t="s">
        <v>49</v>
      </c>
      <c r="B4" s="14">
        <v>0</v>
      </c>
      <c r="C4" s="15">
        <f t="shared" ca="1" si="0"/>
        <v>46146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2326580.7360249995</v>
      </c>
    </row>
    <row r="5" spans="1:18" ht="14.4" x14ac:dyDescent="0.3">
      <c r="A5" s="13" t="s">
        <v>52</v>
      </c>
      <c r="B5" s="14">
        <f ca="1">'Checking Transaction Log'!G1</f>
        <v>2396.979999999985</v>
      </c>
      <c r="C5" s="15">
        <f t="shared" ca="1" si="0"/>
        <v>46146</v>
      </c>
      <c r="E5" s="535" t="s">
        <v>53</v>
      </c>
      <c r="F5" s="533"/>
      <c r="G5" s="534"/>
      <c r="H5" s="17"/>
      <c r="J5" s="29" t="s">
        <v>54</v>
      </c>
      <c r="K5" s="30">
        <f>B10</f>
        <v>89587.18</v>
      </c>
      <c r="L5" s="20">
        <f ca="1">K5/F3</f>
        <v>5.8562722656806156E-2</v>
      </c>
      <c r="N5" s="5" t="s">
        <v>55</v>
      </c>
      <c r="O5" s="6"/>
      <c r="P5" s="11"/>
      <c r="Q5" s="23" t="s">
        <v>56</v>
      </c>
      <c r="R5" s="23">
        <f t="shared" ca="1" si="1"/>
        <v>2675567.8464287492</v>
      </c>
    </row>
    <row r="6" spans="1:18" ht="14.4" x14ac:dyDescent="0.3">
      <c r="A6" s="13" t="s">
        <v>57</v>
      </c>
      <c r="B6" s="14">
        <f>'Savings Transaction Log'!A3</f>
        <v>22610.07</v>
      </c>
      <c r="C6" s="15">
        <f t="shared" ca="1" si="0"/>
        <v>46146</v>
      </c>
      <c r="E6" s="31" t="s">
        <v>58</v>
      </c>
      <c r="F6" s="14">
        <v>136517.03</v>
      </c>
      <c r="G6" s="32">
        <v>46144</v>
      </c>
      <c r="H6" s="17"/>
      <c r="J6" s="18" t="s">
        <v>59</v>
      </c>
      <c r="K6" s="30">
        <f>B12</f>
        <v>18925</v>
      </c>
      <c r="L6" s="20">
        <f ca="1">K6/F3</f>
        <v>1.2371184429290626E-2</v>
      </c>
      <c r="N6" s="21" t="s">
        <v>60</v>
      </c>
      <c r="O6" s="22"/>
      <c r="P6" s="11"/>
      <c r="Q6" s="23" t="s">
        <v>61</v>
      </c>
      <c r="R6" s="23">
        <f t="shared" ca="1" si="1"/>
        <v>3076903.0233930615</v>
      </c>
    </row>
    <row r="7" spans="1:18" ht="14.4" x14ac:dyDescent="0.3">
      <c r="A7" s="21" t="s">
        <v>62</v>
      </c>
      <c r="B7" s="33">
        <f ca="1">SUM(B2:B6)</f>
        <v>25107.049999999985</v>
      </c>
      <c r="C7" s="34">
        <f ca="1">B7/F3</f>
        <v>1.6412361745068479E-2</v>
      </c>
      <c r="E7" s="31" t="s">
        <v>63</v>
      </c>
      <c r="F7" s="14">
        <v>19392</v>
      </c>
      <c r="G7" s="32">
        <v>46112</v>
      </c>
      <c r="H7" s="7"/>
      <c r="J7" s="18" t="s">
        <v>64</v>
      </c>
      <c r="K7" s="30">
        <f>IF((B3+B4+B6)&gt;10000,(B3+B4+B6-10000),0)</f>
        <v>12610.07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3538438.4769020206</v>
      </c>
    </row>
    <row r="8" spans="1:18" ht="14.4" x14ac:dyDescent="0.3">
      <c r="B8" s="7"/>
      <c r="C8" s="37"/>
      <c r="E8" s="31" t="s">
        <v>67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121122.25</v>
      </c>
      <c r="L8" s="20">
        <f ca="1">K8/F3</f>
        <v>7.917705116198924E-2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4069204.2484373236</v>
      </c>
    </row>
    <row r="9" spans="1:18" ht="14.4" x14ac:dyDescent="0.3">
      <c r="A9" s="532" t="s">
        <v>71</v>
      </c>
      <c r="B9" s="533"/>
      <c r="C9" s="534"/>
      <c r="E9" s="21" t="s">
        <v>40</v>
      </c>
      <c r="F9" s="33">
        <f>SUM(F6:F8)</f>
        <v>157154.43</v>
      </c>
      <c r="G9" s="38"/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4679584.885702922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F10" s="7"/>
      <c r="H10" s="17"/>
      <c r="I10" s="7"/>
      <c r="J10" s="18" t="s">
        <v>54</v>
      </c>
      <c r="K10" s="30">
        <f>(K8*K2)-K5</f>
        <v>1254.507500000007</v>
      </c>
      <c r="L10" s="40">
        <f t="shared" ref="L10:L11" si="3">K10+K5</f>
        <v>90841.6875</v>
      </c>
      <c r="P10" s="11"/>
      <c r="Q10" s="23" t="s">
        <v>75</v>
      </c>
      <c r="R10" s="23">
        <f t="shared" ca="1" si="1"/>
        <v>5381522.6185583603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41" t="s">
        <v>77</v>
      </c>
      <c r="F11" s="42">
        <f ca="1">SUM(B7,B10,B18,B13,B12,B17,B15,B16,B14)</f>
        <v>133619.22999999998</v>
      </c>
      <c r="H11" s="17"/>
      <c r="I11" s="7"/>
      <c r="J11" s="43" t="s">
        <v>78</v>
      </c>
      <c r="K11" s="44">
        <f>(K8*K3)-K6</f>
        <v>11355.5625</v>
      </c>
      <c r="L11" s="45">
        <f t="shared" si="3"/>
        <v>30280.5625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6188751.0113421138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7"/>
      <c r="I12" s="7"/>
      <c r="J12" s="49"/>
      <c r="K12" s="25"/>
      <c r="L12" s="50">
        <f ca="1">L11/F3</f>
        <v>1.979426279049731E-2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17"/>
      <c r="G13" s="7"/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52" t="s">
        <v>84</v>
      </c>
      <c r="F14" s="53" t="s">
        <v>85</v>
      </c>
      <c r="G14" s="54" t="s">
        <v>85</v>
      </c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E15" s="56">
        <f ca="1">F3</f>
        <v>1529764.5999999999</v>
      </c>
      <c r="F15" s="44">
        <f ca="1">E15-E17</f>
        <v>114762.16999999993</v>
      </c>
      <c r="G15" s="34">
        <f ca="1">(E15-E17)/E17</f>
        <v>8.1103867786290612E-2</v>
      </c>
      <c r="J15" s="57" t="s">
        <v>41</v>
      </c>
      <c r="K15" s="58">
        <f>SUM(B10:B11)</f>
        <v>101768.62</v>
      </c>
      <c r="L15" s="59">
        <f ca="1">K15/F3</f>
        <v>6.6525673296401286E-2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61">
        <v>46023</v>
      </c>
      <c r="F16" s="62" t="s">
        <v>88</v>
      </c>
      <c r="G16" s="54" t="s">
        <v>89</v>
      </c>
      <c r="I16" s="7"/>
      <c r="J16" s="18" t="s">
        <v>46</v>
      </c>
      <c r="K16" s="63">
        <f>B12</f>
        <v>18925</v>
      </c>
      <c r="L16" s="20">
        <f ca="1">K16/F3</f>
        <v>1.2371184429290626E-2</v>
      </c>
      <c r="P16" s="11"/>
      <c r="Q16" s="23"/>
    </row>
    <row r="17" spans="1:17" ht="14.4" x14ac:dyDescent="0.3">
      <c r="A17" s="47"/>
      <c r="B17" s="48"/>
      <c r="C17" s="15"/>
      <c r="E17" s="56">
        <v>1415002.43</v>
      </c>
      <c r="F17" s="45">
        <f ca="1">((F15/(C2-E16))*365)+E17</f>
        <v>1755556.8369105689</v>
      </c>
      <c r="G17" s="34">
        <f ca="1">(F17-E17)/E17</f>
        <v>0.24067407920322015</v>
      </c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7"/>
      <c r="G18" s="65"/>
      <c r="I18" s="7"/>
      <c r="J18" s="49"/>
      <c r="K18" s="25"/>
      <c r="L18" s="11"/>
      <c r="N18" s="66" t="s">
        <v>91</v>
      </c>
      <c r="O18" s="67">
        <f>B19+B26+B31-F6</f>
        <v>1454294.95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7.8896857725691924E-2</v>
      </c>
      <c r="E19" s="69" t="s">
        <v>93</v>
      </c>
      <c r="F19" s="70" t="s">
        <v>94</v>
      </c>
      <c r="G19" s="71" t="s">
        <v>95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0.18927106568031468</v>
      </c>
      <c r="Q19" s="74" t="s">
        <v>97</v>
      </c>
    </row>
    <row r="20" spans="1:17" ht="14.4" x14ac:dyDescent="0.3">
      <c r="B20" s="7"/>
      <c r="C20" s="37"/>
      <c r="E20" s="75" t="s">
        <v>34</v>
      </c>
      <c r="F20" s="76">
        <f ca="1">B7</f>
        <v>25107.049999999985</v>
      </c>
      <c r="G20" s="77">
        <f t="shared" ref="G20:G26" ca="1" si="5">F20/SUM($F$20:$F$26)</f>
        <v>1.6412361745068479E-2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0.17623881936741922</v>
      </c>
      <c r="Q20" s="79" t="s">
        <v>101</v>
      </c>
    </row>
    <row r="21" spans="1:17" ht="15.75" customHeight="1" x14ac:dyDescent="0.3">
      <c r="A21" s="532" t="s">
        <v>102</v>
      </c>
      <c r="B21" s="533"/>
      <c r="C21" s="534"/>
      <c r="E21" s="80" t="s">
        <v>103</v>
      </c>
      <c r="F21" s="30">
        <f>(B11)</f>
        <v>12181.44</v>
      </c>
      <c r="G21" s="20">
        <f t="shared" ca="1" si="5"/>
        <v>7.9629506395951389E-3</v>
      </c>
      <c r="I21" s="7"/>
      <c r="J21" s="81">
        <v>2000000</v>
      </c>
      <c r="K21" s="50">
        <f t="shared" ref="K21:K24" ca="1" si="6">1-($E$15/J21)</f>
        <v>0.2351177000000001</v>
      </c>
      <c r="L21" s="11"/>
      <c r="N21" s="27" t="s">
        <v>104</v>
      </c>
      <c r="O21" s="51">
        <f>($B$10+$B$11)*0.25</f>
        <v>25442.154999999999</v>
      </c>
      <c r="P21" s="82">
        <f t="shared" si="4"/>
        <v>1.7494494497144474E-2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80" t="s">
        <v>107</v>
      </c>
      <c r="F22" s="30">
        <f>B10</f>
        <v>89587.18</v>
      </c>
      <c r="G22" s="20">
        <f t="shared" ca="1" si="5"/>
        <v>5.8562722656806156E-2</v>
      </c>
      <c r="I22" s="7"/>
      <c r="J22" s="81">
        <v>3000000</v>
      </c>
      <c r="K22" s="50">
        <f t="shared" ca="1" si="6"/>
        <v>0.49007846666666677</v>
      </c>
      <c r="L22" s="11"/>
      <c r="N22" s="5" t="s">
        <v>108</v>
      </c>
      <c r="O22" s="72">
        <f>($B$22+$B$23)*0.3</f>
        <v>165153.57299999997</v>
      </c>
      <c r="P22" s="73">
        <f t="shared" si="4"/>
        <v>0.11356263940818881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80" t="s">
        <v>110</v>
      </c>
      <c r="F23" s="30">
        <f>B12</f>
        <v>18925</v>
      </c>
      <c r="G23" s="20">
        <f t="shared" ca="1" si="5"/>
        <v>1.2371184429290626E-2</v>
      </c>
      <c r="I23" s="7"/>
      <c r="J23" s="81">
        <v>4000000</v>
      </c>
      <c r="K23" s="50">
        <f t="shared" ca="1" si="6"/>
        <v>0.61755884999999999</v>
      </c>
      <c r="L23" s="11"/>
      <c r="N23" s="13" t="s">
        <v>111</v>
      </c>
      <c r="O23" s="14">
        <f>($B$24+$B$25)*0.3</f>
        <v>153781.93499999997</v>
      </c>
      <c r="P23" s="78">
        <f t="shared" si="4"/>
        <v>0.10574329162045153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80" t="s">
        <v>102</v>
      </c>
      <c r="F24" s="30">
        <f>B26</f>
        <v>1063118.3599999999</v>
      </c>
      <c r="G24" s="20">
        <f t="shared" ca="1" si="5"/>
        <v>0.69495552452972176</v>
      </c>
      <c r="I24" s="7"/>
      <c r="J24" s="7">
        <v>5000000</v>
      </c>
      <c r="K24" s="50">
        <f t="shared" ca="1" si="6"/>
        <v>0.69404708000000004</v>
      </c>
      <c r="L24" s="11"/>
      <c r="N24" s="13" t="s">
        <v>113</v>
      </c>
      <c r="O24" s="14">
        <f t="shared" ref="O24:O25" si="7">($B$10+$B$11)*0.25</f>
        <v>25442.154999999999</v>
      </c>
      <c r="P24" s="78">
        <f t="shared" si="4"/>
        <v>1.7494494497144474E-2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80" t="s">
        <v>115</v>
      </c>
      <c r="F25" s="30">
        <f>B31-F6</f>
        <v>270482.96999999997</v>
      </c>
      <c r="G25" s="20">
        <f t="shared" ca="1" si="5"/>
        <v>0.17681345875045087</v>
      </c>
      <c r="I25" s="7"/>
      <c r="J25" s="84"/>
      <c r="K25" s="25"/>
      <c r="L25" s="11"/>
      <c r="N25" s="27" t="s">
        <v>116</v>
      </c>
      <c r="O25" s="51">
        <f t="shared" si="7"/>
        <v>25442.154999999999</v>
      </c>
      <c r="P25" s="82">
        <f t="shared" si="4"/>
        <v>1.7494494497144474E-2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0.69495552452972176</v>
      </c>
      <c r="E26" s="85" t="s">
        <v>118</v>
      </c>
      <c r="F26" s="44">
        <f>B38-F8-F7</f>
        <v>50362.600000000006</v>
      </c>
      <c r="G26" s="34">
        <f t="shared" ca="1" si="5"/>
        <v>3.2921797249066957E-2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7.5708426272125873E-2</v>
      </c>
      <c r="Q26" s="74" t="s">
        <v>97</v>
      </c>
    </row>
    <row r="27" spans="1:17" ht="15.75" customHeight="1" x14ac:dyDescent="0.3">
      <c r="B27" s="7"/>
      <c r="C27" s="37"/>
      <c r="E27" s="7"/>
      <c r="G27" s="7"/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7.0495527746967698E-2</v>
      </c>
      <c r="Q27" s="79" t="s">
        <v>101</v>
      </c>
    </row>
    <row r="28" spans="1:17" ht="15.75" customHeight="1" x14ac:dyDescent="0.3">
      <c r="A28" s="532" t="s">
        <v>115</v>
      </c>
      <c r="B28" s="533"/>
      <c r="C28" s="534"/>
      <c r="E28" s="7"/>
      <c r="G28" s="7"/>
      <c r="I28" s="7"/>
      <c r="J28" s="49"/>
      <c r="K28" s="25"/>
      <c r="L28" s="11"/>
      <c r="N28" s="13" t="s">
        <v>121</v>
      </c>
      <c r="O28" s="14">
        <f t="shared" ref="O28:O29" si="8">($B$10+$B$11)*0.1</f>
        <v>10176.862000000001</v>
      </c>
      <c r="P28" s="78">
        <f t="shared" si="4"/>
        <v>6.9977977988577907E-3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17"/>
      <c r="G29" s="7"/>
      <c r="H29" s="86"/>
      <c r="I29" s="7"/>
      <c r="J29" s="49"/>
      <c r="K29" s="25"/>
      <c r="L29" s="11"/>
      <c r="N29" s="27" t="s">
        <v>123</v>
      </c>
      <c r="O29" s="51">
        <f t="shared" si="8"/>
        <v>10176.862000000001</v>
      </c>
      <c r="P29" s="82">
        <f t="shared" si="4"/>
        <v>6.9977977988577907E-3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17"/>
      <c r="F30" s="86"/>
      <c r="G30" s="7"/>
      <c r="H30" s="86"/>
      <c r="I30" s="7"/>
      <c r="J30" s="49"/>
      <c r="K30" s="25"/>
      <c r="L30" s="11"/>
      <c r="N30" s="5" t="s">
        <v>115</v>
      </c>
      <c r="O30" s="72">
        <f>B31-F6</f>
        <v>270482.96999999997</v>
      </c>
      <c r="P30" s="73">
        <f t="shared" si="4"/>
        <v>0.18598907326192668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0.17681345875045087</v>
      </c>
      <c r="E31" s="7"/>
      <c r="F31" s="86"/>
      <c r="G31" s="7"/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3.4988988994288954E-3</v>
      </c>
      <c r="Q31" s="83" t="s">
        <v>105</v>
      </c>
    </row>
    <row r="32" spans="1:17" ht="15" customHeight="1" x14ac:dyDescent="0.3">
      <c r="N32" s="41" t="s">
        <v>46</v>
      </c>
      <c r="O32" s="87">
        <f>B12</f>
        <v>18925</v>
      </c>
      <c r="P32" s="88">
        <f t="shared" si="4"/>
        <v>1.3013178654027508E-2</v>
      </c>
      <c r="Q32" s="89" t="s">
        <v>59</v>
      </c>
    </row>
    <row r="33" spans="1:16" ht="15.75" customHeight="1" x14ac:dyDescent="0.3">
      <c r="A33" s="532" t="s">
        <v>118</v>
      </c>
      <c r="B33" s="533"/>
      <c r="C33" s="534"/>
      <c r="D33" s="11"/>
      <c r="E33" s="39"/>
      <c r="F33" s="11"/>
      <c r="G33" s="39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25"/>
      <c r="F34" s="25"/>
      <c r="G34" s="25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25"/>
      <c r="F35" s="25"/>
      <c r="G35" s="25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9">O35/$O$18</f>
        <v>0.38300437954487843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25"/>
      <c r="F36" s="25"/>
      <c r="G36" s="25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9"/>
        <v>0.2542949200229293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E37" s="7"/>
      <c r="G37" s="7"/>
      <c r="I37" s="7"/>
      <c r="N37" s="13" t="s">
        <v>134</v>
      </c>
      <c r="O37" s="14">
        <f>SUM(O26:O29)</f>
        <v>232977.39599999995</v>
      </c>
      <c r="P37" s="20">
        <f t="shared" si="9"/>
        <v>0.16019954961680913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3.2921797249066957E-2</v>
      </c>
      <c r="D38" s="86"/>
      <c r="E38" s="7"/>
      <c r="G38" s="7"/>
      <c r="I38" s="7"/>
      <c r="N38" s="13" t="s">
        <v>115</v>
      </c>
      <c r="O38" s="14">
        <f>O30+O31</f>
        <v>275571.40099999995</v>
      </c>
      <c r="P38" s="20">
        <f t="shared" si="9"/>
        <v>0.18948797216135554</v>
      </c>
    </row>
    <row r="39" spans="1:16" ht="15" customHeight="1" x14ac:dyDescent="0.3">
      <c r="N39" s="27" t="s">
        <v>46</v>
      </c>
      <c r="O39" s="51">
        <f>O32</f>
        <v>18925</v>
      </c>
      <c r="P39" s="91">
        <f t="shared" si="9"/>
        <v>1.3013178654027508E-2</v>
      </c>
    </row>
    <row r="40" spans="1:16" ht="15" customHeight="1" x14ac:dyDescent="0.3">
      <c r="A40" s="92" t="s">
        <v>136</v>
      </c>
      <c r="N40" s="93" t="s">
        <v>137</v>
      </c>
      <c r="O40" s="94">
        <f t="shared" ref="O40:P40" si="10">SUM(O35:O39)</f>
        <v>1454294.9499999997</v>
      </c>
      <c r="P40" s="95">
        <f t="shared" si="10"/>
        <v>1</v>
      </c>
    </row>
    <row r="41" spans="1:16" ht="15" customHeight="1" x14ac:dyDescent="0.3">
      <c r="A41" s="92" t="s">
        <v>138</v>
      </c>
      <c r="P41" s="11"/>
    </row>
    <row r="42" spans="1:16" ht="15" customHeight="1" x14ac:dyDescent="0.3">
      <c r="A42" s="92" t="s">
        <v>139</v>
      </c>
      <c r="P42" s="11"/>
    </row>
    <row r="43" spans="1:16" ht="15.75" customHeight="1" x14ac:dyDescent="0.3"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workbookViewId="0"/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36" t="s">
        <v>36</v>
      </c>
      <c r="C1" s="537"/>
      <c r="D1" s="538" t="s">
        <v>140</v>
      </c>
      <c r="E1" s="534"/>
      <c r="G1" s="96"/>
      <c r="H1" s="539" t="s">
        <v>36</v>
      </c>
      <c r="I1" s="537"/>
      <c r="J1" s="540" t="s">
        <v>140</v>
      </c>
      <c r="K1" s="534"/>
      <c r="M1" s="96"/>
      <c r="N1" s="539" t="s">
        <v>36</v>
      </c>
      <c r="O1" s="537"/>
      <c r="P1" s="540" t="s">
        <v>140</v>
      </c>
      <c r="Q1" s="534"/>
      <c r="S1" s="96"/>
      <c r="T1" s="539" t="s">
        <v>36</v>
      </c>
      <c r="U1" s="537"/>
      <c r="V1" s="540" t="s">
        <v>140</v>
      </c>
      <c r="W1" s="53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33872.720000000001</v>
      </c>
      <c r="K2" s="102">
        <f>J2/D2</f>
        <v>0.49738260026072678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22988.62</v>
      </c>
      <c r="Q2" s="102">
        <f>P2/D2</f>
        <v>0.33756189618093108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11434.009999999995</v>
      </c>
      <c r="W2" s="102">
        <f>V2/D2</f>
        <v>0.16789551075931161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5126.12</v>
      </c>
      <c r="K4" s="114">
        <f t="shared" ref="K4:K24" si="3">J4/$D$2</f>
        <v>7.5271277147170843E-2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4199.74</v>
      </c>
      <c r="Q4" s="114">
        <f t="shared" ref="Q4:Q19" si="5">P4/$D$2</f>
        <v>6.1668434115092749E-2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4704.47</v>
      </c>
      <c r="K5" s="102">
        <f t="shared" si="3"/>
        <v>6.9079823570371124E-2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3688.01</v>
      </c>
      <c r="Q5" s="102">
        <f t="shared" si="5"/>
        <v>5.4154257573279116E-2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2964</v>
      </c>
      <c r="Q6" s="102">
        <f t="shared" si="5"/>
        <v>4.3522989212935785E-2</v>
      </c>
      <c r="S6" s="98" t="s">
        <v>148</v>
      </c>
      <c r="T6" s="103"/>
      <c r="U6" s="100"/>
      <c r="V6" s="104">
        <f>'Budget Breakdown'!T16</f>
        <v>0</v>
      </c>
      <c r="W6" s="102">
        <f t="shared" si="7"/>
        <v>0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3120.88</v>
      </c>
      <c r="K7" s="102">
        <f t="shared" si="3"/>
        <v>4.5826594660886309E-2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-5701.9400000000014</v>
      </c>
      <c r="W7" s="120">
        <f t="shared" si="7"/>
        <v>-8.3726542885562458E-2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2459.62</v>
      </c>
      <c r="K8" s="102">
        <f t="shared" si="3"/>
        <v>3.6116739111984181E-2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1787.75</v>
      </c>
      <c r="Q8" s="102">
        <f t="shared" si="5"/>
        <v>2.6251087707633586E-2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1600</v>
      </c>
      <c r="K9" s="102">
        <f t="shared" si="3"/>
        <v>2.3494191208062502E-2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7667.9100000000008</v>
      </c>
      <c r="K10" s="102">
        <f t="shared" si="3"/>
        <v>0.11259458981638409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307.64999999999998</v>
      </c>
      <c r="K11" s="102">
        <f t="shared" si="3"/>
        <v>4.5174924532252678E-3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800</v>
      </c>
      <c r="Q11" s="102">
        <f t="shared" si="5"/>
        <v>1.1747095604031251E-2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510.18999999999994</v>
      </c>
      <c r="Q12" s="102">
        <f t="shared" si="5"/>
        <v>7.4915633827758784E-3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566.67999999999995</v>
      </c>
      <c r="K13" s="102">
        <f t="shared" si="3"/>
        <v>8.3210551711155357E-3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543.15000000000009</v>
      </c>
      <c r="Q13" s="102">
        <f t="shared" si="5"/>
        <v>7.9755437216619679E-3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460.9</v>
      </c>
      <c r="Q14" s="102">
        <f t="shared" si="5"/>
        <v>6.7677954548725034E-3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789.18</v>
      </c>
      <c r="Q16" s="102">
        <f t="shared" si="5"/>
        <v>1.1588216135986727E-2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0</v>
      </c>
      <c r="K21" s="102">
        <f t="shared" si="3"/>
        <v>0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D5" sqref="D5:D46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1" t="s">
        <v>151</v>
      </c>
      <c r="B1" s="542"/>
      <c r="C1" s="542"/>
      <c r="D1" s="542"/>
      <c r="E1" s="542"/>
      <c r="F1" s="542"/>
      <c r="G1" s="542"/>
      <c r="H1" s="542"/>
      <c r="I1" s="542"/>
      <c r="J1" s="542"/>
      <c r="K1" s="542"/>
      <c r="L1" s="542"/>
      <c r="M1" s="54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L24" activeCellId="1" sqref="G24 L2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1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/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/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/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/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143.41000000000003</v>
      </c>
      <c r="L6" s="222">
        <f t="shared" si="3"/>
        <v>12856.59</v>
      </c>
      <c r="M6" s="223">
        <f t="shared" si="4"/>
        <v>-0.98896846153846152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-193.41000000000003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 t="shared" ref="E16:G16" si="19">SUM(E2:E5)</f>
        <v>69189.99518897332</v>
      </c>
      <c r="F16" s="216">
        <f t="shared" si="19"/>
        <v>68101.94</v>
      </c>
      <c r="G16" s="216">
        <f t="shared" si="19"/>
        <v>-1088.0551889733215</v>
      </c>
      <c r="H16" s="219">
        <f>((SUM(F16))-SUM(E16))/SUM(E16)</f>
        <v>-1.5725614462056201E-2</v>
      </c>
      <c r="I16" s="209"/>
      <c r="J16" s="220">
        <f t="shared" ref="J16:L16" si="20">SUM(J2:J5)</f>
        <v>52000</v>
      </c>
      <c r="K16" s="220">
        <f t="shared" si="20"/>
        <v>51015.99</v>
      </c>
      <c r="L16" s="220">
        <f t="shared" si="20"/>
        <v>984.01000000000022</v>
      </c>
      <c r="M16" s="223">
        <f>((K16-SUM(J16))/SUM(J16))</f>
        <v>-1.8923269230769271E-2</v>
      </c>
      <c r="N16" s="209"/>
      <c r="O16" s="224">
        <f t="shared" ref="O16:Q16" si="21">SUM(O2:O5)</f>
        <v>17189.99518897332</v>
      </c>
      <c r="P16" s="224">
        <f t="shared" si="21"/>
        <v>17085.949999999997</v>
      </c>
      <c r="Q16" s="224">
        <f t="shared" si="21"/>
        <v>-104.04518897332082</v>
      </c>
      <c r="R16" s="229">
        <f>((P16-SUM(O16))/SUM(O16))</f>
        <v>-6.0526595749173821E-3</v>
      </c>
      <c r="S16" s="209"/>
      <c r="T16" s="209">
        <f>F16-K16-P16</f>
        <v>0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22">E20-F20</f>
        <v>380.96000000000004</v>
      </c>
      <c r="H20" s="244">
        <f t="shared" ref="H20:H31" si="23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4">J20-K20</f>
        <v>224.31999999999971</v>
      </c>
      <c r="M20" s="248">
        <f t="shared" ref="M20:M31" si="25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6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22"/>
        <v>269.52000000000044</v>
      </c>
      <c r="H21" s="244">
        <f t="shared" si="23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4"/>
        <v>-70.230000000000473</v>
      </c>
      <c r="M21" s="248">
        <f t="shared" si="25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6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22"/>
        <v>-244.89000000000033</v>
      </c>
      <c r="H22" s="244">
        <f t="shared" si="23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4"/>
        <v>633.18000000000029</v>
      </c>
      <c r="M22" s="248">
        <f t="shared" si="25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6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22"/>
        <v>688.80999999999949</v>
      </c>
      <c r="H23" s="244">
        <f t="shared" si="23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4"/>
        <v>-897.65999999999985</v>
      </c>
      <c r="M23" s="248">
        <f t="shared" si="25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6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19.14</v>
      </c>
      <c r="G24" s="243">
        <f t="shared" si="22"/>
        <v>5180.8599999999997</v>
      </c>
      <c r="H24" s="244">
        <f t="shared" si="23"/>
        <v>-0.99631923076923068</v>
      </c>
      <c r="I24" s="209"/>
      <c r="J24" s="245">
        <f>SUM('Proposed Budget'!$D$5:$D$12)</f>
        <v>5800</v>
      </c>
      <c r="K24" s="246">
        <f>SUM('Monthly Breakdown'!Q5:Q12)</f>
        <v>124.27000000000001</v>
      </c>
      <c r="L24" s="247">
        <f t="shared" si="24"/>
        <v>5675.73</v>
      </c>
      <c r="M24" s="248">
        <f t="shared" si="25"/>
        <v>-0.97857413793103443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6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22"/>
        <v>5200</v>
      </c>
      <c r="H25" s="244">
        <f t="shared" si="23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4"/>
        <v>5800</v>
      </c>
      <c r="M25" s="248">
        <f t="shared" si="25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6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22"/>
        <v>5200</v>
      </c>
      <c r="H26" s="244">
        <f t="shared" si="23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4"/>
        <v>5800</v>
      </c>
      <c r="M26" s="248">
        <f t="shared" si="25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6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22"/>
        <v>5200</v>
      </c>
      <c r="H27" s="244">
        <f t="shared" si="23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4"/>
        <v>5800</v>
      </c>
      <c r="M27" s="248">
        <f t="shared" si="25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6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22"/>
        <v>5200</v>
      </c>
      <c r="H28" s="244">
        <f t="shared" si="23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4"/>
        <v>5800</v>
      </c>
      <c r="M28" s="248">
        <f t="shared" si="25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6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22"/>
        <v>5200</v>
      </c>
      <c r="H29" s="244">
        <f t="shared" si="23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4"/>
        <v>5800</v>
      </c>
      <c r="M29" s="248">
        <f t="shared" si="25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6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22"/>
        <v>5200</v>
      </c>
      <c r="H30" s="244">
        <f t="shared" si="23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4"/>
        <v>5800</v>
      </c>
      <c r="M30" s="248">
        <f t="shared" si="25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6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22"/>
        <v>5200</v>
      </c>
      <c r="H31" s="244">
        <f t="shared" si="23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4"/>
        <v>5800</v>
      </c>
      <c r="M31" s="248">
        <f t="shared" si="25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6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 t="shared" ref="E34:G34" si="27">SUM(E20:E23)</f>
        <v>20800</v>
      </c>
      <c r="F34" s="241">
        <f t="shared" si="27"/>
        <v>19705.599999999999</v>
      </c>
      <c r="G34" s="241">
        <f t="shared" si="27"/>
        <v>1094.3999999999996</v>
      </c>
      <c r="H34" s="244">
        <f>((F34-SUM(E34)))/SUM(E34)</f>
        <v>-5.2615384615384689E-2</v>
      </c>
      <c r="I34" s="209"/>
      <c r="J34" s="245">
        <f t="shared" ref="J34:L34" si="28">SUM(J20:J23)</f>
        <v>23200</v>
      </c>
      <c r="K34" s="245">
        <f t="shared" si="28"/>
        <v>23310.39</v>
      </c>
      <c r="L34" s="245">
        <f t="shared" si="28"/>
        <v>-110.39000000000033</v>
      </c>
      <c r="M34" s="248">
        <f>((K34-SUM(J34))/SUM(J34))</f>
        <v>4.7581896551723889E-3</v>
      </c>
      <c r="N34" s="209"/>
      <c r="O34" s="249">
        <f t="shared" ref="O34:Q34" si="29">SUM(O20:O31)</f>
        <v>24000</v>
      </c>
      <c r="P34" s="249">
        <f t="shared" si="29"/>
        <v>8000</v>
      </c>
      <c r="Q34" s="249">
        <f t="shared" si="29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43" t="s">
        <v>261</v>
      </c>
      <c r="B3" s="544"/>
      <c r="C3" s="277" t="s">
        <v>156</v>
      </c>
      <c r="D3" s="278"/>
      <c r="E3" s="279">
        <f t="shared" ref="E3:F3" si="0">SUM(E5:E46)</f>
        <v>68295.349999999991</v>
      </c>
      <c r="F3" s="279">
        <f t="shared" si="0"/>
        <v>166.79402063998816</v>
      </c>
      <c r="G3" s="280">
        <f>1-((E3/SUM(E3:F3)))</f>
        <v>2.4362956057834007E-3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193.41000000000003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43" t="s">
        <v>262</v>
      </c>
      <c r="B4" s="545"/>
      <c r="C4" s="54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1163.4957512195124</v>
      </c>
      <c r="E5" s="300">
        <f>I5+K5+M5+O5+Q5+S5+U5+W5+Y5+AA5+AC5+AE5</f>
        <v>4704.47</v>
      </c>
      <c r="F5" s="300">
        <f t="shared" ref="F5:F12" si="2">J5+L5+N5+P5</f>
        <v>95.529999999999973</v>
      </c>
      <c r="G5" s="280">
        <f t="shared" ref="G5:G12" si="3">1-((E5/SUM(E5:F5)))</f>
        <v>1.990208333333332E-2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0</v>
      </c>
      <c r="R5" s="281">
        <f t="shared" ref="R5:R12" si="8">H5-Q5</f>
        <v>1200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1038.6674048780487</v>
      </c>
      <c r="E6" s="300">
        <f t="shared" ref="E6:E12" si="16">Q6+S6+U6+W6+Y6+AA6+AC6+AE6+I6+K6+M6+O6</f>
        <v>4199.74</v>
      </c>
      <c r="F6" s="300">
        <f t="shared" si="2"/>
        <v>609.23000000000059</v>
      </c>
      <c r="G6" s="280">
        <f t="shared" si="3"/>
        <v>0.1266861718829605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8.9700000000000006</v>
      </c>
      <c r="R6" s="281">
        <f t="shared" si="8"/>
        <v>1191.03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126.17869756097561</v>
      </c>
      <c r="E7" s="300">
        <f t="shared" si="16"/>
        <v>510.18999999999994</v>
      </c>
      <c r="F7" s="300">
        <f t="shared" si="2"/>
        <v>99.54000000000002</v>
      </c>
      <c r="G7" s="280">
        <f t="shared" si="3"/>
        <v>0.16325258721073277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9.73</v>
      </c>
      <c r="R7" s="281">
        <f t="shared" si="8"/>
        <v>140.27000000000001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608.30601951219512</v>
      </c>
      <c r="E8" s="300">
        <f t="shared" si="16"/>
        <v>2459.62</v>
      </c>
      <c r="F8" s="300">
        <f t="shared" si="2"/>
        <v>-1.9300000000000637</v>
      </c>
      <c r="G8" s="280">
        <f t="shared" si="3"/>
        <v>-7.8529025222873194E-4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57.69</v>
      </c>
      <c r="R8" s="281">
        <f t="shared" si="8"/>
        <v>542.30999999999995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912.10783902439027</v>
      </c>
      <c r="E9" s="300">
        <f t="shared" si="16"/>
        <v>3688.01</v>
      </c>
      <c r="F9" s="300">
        <f t="shared" si="2"/>
        <v>-888.01</v>
      </c>
      <c r="G9" s="280">
        <f t="shared" si="3"/>
        <v>-0.31714642857142872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0</v>
      </c>
      <c r="R9" s="281">
        <f t="shared" si="8"/>
        <v>700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771.84690731707326</v>
      </c>
      <c r="E10" s="300">
        <f t="shared" si="16"/>
        <v>3120.88</v>
      </c>
      <c r="F10" s="300">
        <f t="shared" si="2"/>
        <v>520.62999999999977</v>
      </c>
      <c r="G10" s="280">
        <f t="shared" si="3"/>
        <v>0.14297091041902943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41.51</v>
      </c>
      <c r="R10" s="281">
        <f t="shared" si="8"/>
        <v>858.49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442.14109756097565</v>
      </c>
      <c r="E11" s="300">
        <f t="shared" si="16"/>
        <v>1787.75</v>
      </c>
      <c r="F11" s="300">
        <f t="shared" si="2"/>
        <v>-387.74999999999989</v>
      </c>
      <c r="G11" s="280">
        <f t="shared" si="3"/>
        <v>-0.27696428571428577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0</v>
      </c>
      <c r="R11" s="281">
        <f t="shared" si="8"/>
        <v>350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733.04780487804885</v>
      </c>
      <c r="E12" s="300">
        <f t="shared" si="16"/>
        <v>2964</v>
      </c>
      <c r="F12" s="300">
        <f t="shared" si="2"/>
        <v>-157.63000000000011</v>
      </c>
      <c r="G12" s="280">
        <f t="shared" si="3"/>
        <v>-5.6168644904271314E-2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6.37</v>
      </c>
      <c r="R12" s="281">
        <f t="shared" si="8"/>
        <v>693.63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1267.7769951219511</v>
      </c>
      <c r="E14" s="300">
        <f t="shared" ref="E14:E31" si="18">Q14+S14+U14+W14+Y14+AA14+AC14+AE14+I14+K14+M14+O14</f>
        <v>5126.12</v>
      </c>
      <c r="F14" s="300">
        <f t="shared" ref="F14:F31" si="19">J14+L14+N14+P14</f>
        <v>13.880000000000109</v>
      </c>
      <c r="G14" s="280">
        <f t="shared" ref="G14:G31" si="20">1-((E14/SUM(E14:F14)))</f>
        <v>2.7003891050584317E-3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0</v>
      </c>
      <c r="R14" s="281">
        <f t="shared" ref="R14:R31" si="25">H14-Q14</f>
        <v>1285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17.707902439024387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317.72577073170737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204.90466829268291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140.14963902439024</v>
      </c>
      <c r="E18" s="300">
        <f t="shared" si="18"/>
        <v>566.67999999999995</v>
      </c>
      <c r="F18" s="300">
        <f t="shared" si="19"/>
        <v>153.32</v>
      </c>
      <c r="G18" s="280">
        <f t="shared" si="20"/>
        <v>0.21294444444444449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0</v>
      </c>
      <c r="R18" s="281">
        <f t="shared" si="25"/>
        <v>180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134.33026829268297</v>
      </c>
      <c r="E19" s="300">
        <f t="shared" si="18"/>
        <v>543.15000000000009</v>
      </c>
      <c r="F19" s="300">
        <f t="shared" si="19"/>
        <v>16.849999999999994</v>
      </c>
      <c r="G19" s="280">
        <f t="shared" si="20"/>
        <v>3.0089285714285707E-2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0</v>
      </c>
      <c r="R19" s="281">
        <f t="shared" si="25"/>
        <v>140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155.03812682926829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206.52459512195122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195.17768780487805</v>
      </c>
      <c r="E22" s="300">
        <f t="shared" si="18"/>
        <v>789.18</v>
      </c>
      <c r="F22" s="300">
        <f t="shared" si="19"/>
        <v>-209.18</v>
      </c>
      <c r="G22" s="280">
        <f t="shared" si="20"/>
        <v>-0.36065517241379297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0</v>
      </c>
      <c r="R22" s="281">
        <f t="shared" si="25"/>
        <v>145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395.70731707317077</v>
      </c>
      <c r="E23" s="300">
        <f t="shared" si="18"/>
        <v>1600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0</v>
      </c>
      <c r="R23" s="281">
        <f t="shared" si="25"/>
        <v>400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197.85365853658539</v>
      </c>
      <c r="E24" s="300">
        <f t="shared" si="18"/>
        <v>800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0</v>
      </c>
      <c r="R24" s="281">
        <f t="shared" si="25"/>
        <v>200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99.188985365853654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113.98843902439025</v>
      </c>
      <c r="E27" s="300">
        <f t="shared" si="18"/>
        <v>460.9</v>
      </c>
      <c r="F27" s="300">
        <f t="shared" si="19"/>
        <v>-41.759999999999977</v>
      </c>
      <c r="G27" s="280">
        <f t="shared" si="20"/>
        <v>-9.9632580999188702E-2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19.14</v>
      </c>
      <c r="R27" s="281">
        <f t="shared" si="25"/>
        <v>80.86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1167.672936585366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109.74447804878049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87.513146341463425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67.260351219512202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346.24390243902445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316.56585365853658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24.731707317073173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24.731707317073173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44.517073170731706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395.70731707317077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370.97560975609758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98.926829268292693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84.087804878048786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227.53170731707317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44.517073170731706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61.829268292682933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4176.1837317073159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8776.8699073170756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6295.3324390243906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1040.9847658536587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729.58536585365857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568"/>
  <sheetViews>
    <sheetView tabSelected="1" workbookViewId="0">
      <pane ySplit="4" topLeftCell="A5" activePane="bottomLeft" state="frozen"/>
      <selection pane="bottomLeft" activeCell="D37" sqref="D3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4"/>
      <c r="C1" s="309" t="s">
        <v>268</v>
      </c>
      <c r="D1" s="310" t="s">
        <v>269</v>
      </c>
      <c r="E1" s="547" t="s">
        <v>270</v>
      </c>
      <c r="F1" s="544"/>
      <c r="G1" s="311">
        <f t="array" aca="1" ref="G1" ca="1">(SUM(INDIRECT("g5:g5")))+J2+L2+N2+P2-R2+T2-G771</f>
        <v>2396.979999999985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48" t="s">
        <v>39</v>
      </c>
      <c r="R1" s="54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47" t="s">
        <v>39</v>
      </c>
      <c r="F2" s="544"/>
      <c r="G2" s="311">
        <f>R2</f>
        <v>100</v>
      </c>
      <c r="H2" s="312"/>
      <c r="I2" s="325" t="s">
        <v>275</v>
      </c>
      <c r="J2" s="314">
        <f>SUMIFS(E:E,I:I,"1")</f>
        <v>264.81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47" t="s">
        <v>280</v>
      </c>
      <c r="F3" s="54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284</v>
      </c>
      <c r="B5" s="341">
        <v>36</v>
      </c>
      <c r="C5" s="309">
        <v>46146</v>
      </c>
      <c r="D5" s="310" t="s">
        <v>380</v>
      </c>
      <c r="E5" s="562">
        <v>50</v>
      </c>
      <c r="F5" s="562"/>
      <c r="G5" s="344">
        <f t="shared" ref="G5:G16" si="0">G6-E5+F5</f>
        <v>2232.1699999999851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22</v>
      </c>
      <c r="C6" s="309">
        <v>46145</v>
      </c>
      <c r="D6" s="310" t="s">
        <v>848</v>
      </c>
      <c r="E6" s="562">
        <v>12.77</v>
      </c>
      <c r="F6" s="562"/>
      <c r="G6" s="344">
        <f t="shared" si="0"/>
        <v>2282.1699999999851</v>
      </c>
      <c r="H6" s="345"/>
      <c r="I6" s="346">
        <v>1</v>
      </c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4</v>
      </c>
      <c r="C7" s="309">
        <v>46144</v>
      </c>
      <c r="D7" s="310" t="s">
        <v>311</v>
      </c>
      <c r="E7" s="562">
        <v>57.69</v>
      </c>
      <c r="F7" s="562"/>
      <c r="G7" s="344">
        <f t="shared" si="0"/>
        <v>2294.939999999985</v>
      </c>
      <c r="H7" s="345"/>
      <c r="I7" s="346">
        <v>1</v>
      </c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8</v>
      </c>
      <c r="C8" s="309">
        <v>46144</v>
      </c>
      <c r="D8" s="310" t="s">
        <v>311</v>
      </c>
      <c r="E8" s="562">
        <v>6.37</v>
      </c>
      <c r="F8" s="562"/>
      <c r="G8" s="344">
        <f t="shared" si="0"/>
        <v>2352.6299999999851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294</v>
      </c>
      <c r="B9" s="341">
        <v>22</v>
      </c>
      <c r="C9" s="309">
        <v>46144</v>
      </c>
      <c r="D9" s="310" t="s">
        <v>381</v>
      </c>
      <c r="E9" s="562">
        <v>6.37</v>
      </c>
      <c r="F9" s="562"/>
      <c r="G9" s="344">
        <f t="shared" si="0"/>
        <v>2358.999999999985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6</v>
      </c>
      <c r="C10" s="309">
        <v>46144</v>
      </c>
      <c r="D10" s="310" t="s">
        <v>300</v>
      </c>
      <c r="E10" s="562">
        <v>41.51</v>
      </c>
      <c r="F10" s="562"/>
      <c r="G10" s="344">
        <f t="shared" si="0"/>
        <v>2365.3699999999849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/>
      <c r="B11" s="341"/>
      <c r="C11" s="309">
        <v>46144</v>
      </c>
      <c r="D11" s="310" t="s">
        <v>502</v>
      </c>
      <c r="E11" s="562">
        <v>121.4</v>
      </c>
      <c r="F11" s="562"/>
      <c r="G11" s="344">
        <f t="shared" si="0"/>
        <v>2406.8799999999851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3</v>
      </c>
      <c r="C12" s="309">
        <v>46144</v>
      </c>
      <c r="D12" s="310" t="s">
        <v>352</v>
      </c>
      <c r="E12" s="562">
        <v>9.73</v>
      </c>
      <c r="F12" s="562"/>
      <c r="G12" s="344">
        <f t="shared" si="0"/>
        <v>2528.2799999999852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2</v>
      </c>
      <c r="C13" s="309">
        <v>46143</v>
      </c>
      <c r="D13" s="310" t="s">
        <v>363</v>
      </c>
      <c r="E13" s="562">
        <v>8.9700000000000006</v>
      </c>
      <c r="F13" s="562"/>
      <c r="G13" s="344">
        <f t="shared" si="0"/>
        <v>2538.0099999999852</v>
      </c>
      <c r="H13" s="345"/>
      <c r="I13" s="346">
        <v>1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284</v>
      </c>
      <c r="B14" s="341">
        <v>37</v>
      </c>
      <c r="C14" s="309">
        <v>46142</v>
      </c>
      <c r="D14" s="310" t="s">
        <v>285</v>
      </c>
      <c r="E14" s="342">
        <v>5616.82</v>
      </c>
      <c r="F14" s="342"/>
      <c r="G14" s="344">
        <f t="shared" si="0"/>
        <v>2546.979999999985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286</v>
      </c>
      <c r="B15" s="341">
        <v>25</v>
      </c>
      <c r="C15" s="309">
        <v>46142</v>
      </c>
      <c r="D15" s="309" t="s">
        <v>204</v>
      </c>
      <c r="E15" s="342">
        <v>350</v>
      </c>
      <c r="F15" s="342"/>
      <c r="G15" s="344">
        <f t="shared" si="0"/>
        <v>8163.7999999999847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286</v>
      </c>
      <c r="B16" s="341">
        <v>26</v>
      </c>
      <c r="C16" s="309">
        <v>46142</v>
      </c>
      <c r="D16" s="309" t="s">
        <v>205</v>
      </c>
      <c r="E16" s="342">
        <v>320</v>
      </c>
      <c r="F16" s="342"/>
      <c r="G16" s="344">
        <f t="shared" si="0"/>
        <v>8513.7999999999847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286</v>
      </c>
      <c r="B17" s="341">
        <v>27</v>
      </c>
      <c r="C17" s="309">
        <v>46142</v>
      </c>
      <c r="D17" s="309" t="s">
        <v>206</v>
      </c>
      <c r="E17" s="342">
        <v>25</v>
      </c>
      <c r="F17" s="342"/>
      <c r="G17" s="344">
        <f t="shared" ref="G14:G268" si="1">G18-E17+F17</f>
        <v>8833.7999999999847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286</v>
      </c>
      <c r="B18" s="341">
        <v>28</v>
      </c>
      <c r="C18" s="309">
        <v>46142</v>
      </c>
      <c r="D18" s="309" t="s">
        <v>207</v>
      </c>
      <c r="E18" s="342">
        <v>25</v>
      </c>
      <c r="F18" s="342"/>
      <c r="G18" s="344">
        <f t="shared" si="1"/>
        <v>8858.7999999999847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286</v>
      </c>
      <c r="B19" s="341">
        <v>29</v>
      </c>
      <c r="C19" s="309">
        <v>46142</v>
      </c>
      <c r="D19" s="309" t="s">
        <v>208</v>
      </c>
      <c r="E19" s="342">
        <v>45</v>
      </c>
      <c r="F19" s="342"/>
      <c r="G19" s="344">
        <f t="shared" si="1"/>
        <v>8883.7999999999847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286</v>
      </c>
      <c r="B20" s="341">
        <v>30</v>
      </c>
      <c r="C20" s="309">
        <v>46142</v>
      </c>
      <c r="D20" s="309" t="s">
        <v>209</v>
      </c>
      <c r="E20" s="342">
        <v>400</v>
      </c>
      <c r="F20" s="342"/>
      <c r="G20" s="344">
        <f t="shared" si="1"/>
        <v>8928.7999999999847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286</v>
      </c>
      <c r="B21" s="341">
        <v>31</v>
      </c>
      <c r="C21" s="309">
        <v>46142</v>
      </c>
      <c r="D21" s="309" t="s">
        <v>210</v>
      </c>
      <c r="E21" s="342">
        <v>375</v>
      </c>
      <c r="F21" s="342"/>
      <c r="G21" s="344">
        <f t="shared" si="1"/>
        <v>9328.7999999999847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286</v>
      </c>
      <c r="B22" s="341">
        <v>32</v>
      </c>
      <c r="C22" s="309">
        <v>46142</v>
      </c>
      <c r="D22" s="309" t="s">
        <v>211</v>
      </c>
      <c r="E22" s="342">
        <v>100</v>
      </c>
      <c r="F22" s="342"/>
      <c r="G22" s="344">
        <f t="shared" si="1"/>
        <v>9703.7999999999847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286</v>
      </c>
      <c r="B23" s="341">
        <v>33</v>
      </c>
      <c r="C23" s="309">
        <v>46142</v>
      </c>
      <c r="D23" s="309" t="s">
        <v>212</v>
      </c>
      <c r="E23" s="342">
        <v>85</v>
      </c>
      <c r="F23" s="342"/>
      <c r="G23" s="344">
        <f t="shared" si="1"/>
        <v>9803.7999999999847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286</v>
      </c>
      <c r="B24" s="341">
        <v>34</v>
      </c>
      <c r="C24" s="309">
        <v>46142</v>
      </c>
      <c r="D24" s="309" t="s">
        <v>213</v>
      </c>
      <c r="E24" s="342">
        <v>230</v>
      </c>
      <c r="F24" s="342"/>
      <c r="G24" s="344">
        <f t="shared" si="1"/>
        <v>9888.7999999999847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286</v>
      </c>
      <c r="B25" s="341">
        <v>35</v>
      </c>
      <c r="C25" s="309">
        <v>46142</v>
      </c>
      <c r="D25" s="309" t="s">
        <v>214</v>
      </c>
      <c r="E25" s="342">
        <v>45</v>
      </c>
      <c r="F25" s="342"/>
      <c r="G25" s="344">
        <f t="shared" si="1"/>
        <v>10118.799999999985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46142</v>
      </c>
      <c r="D26" s="310" t="s">
        <v>288</v>
      </c>
      <c r="E26" s="342">
        <v>185.64</v>
      </c>
      <c r="F26" s="342">
        <v>185.64</v>
      </c>
      <c r="G26" s="344">
        <f t="shared" si="1"/>
        <v>10163.799999999985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6</v>
      </c>
      <c r="C27" s="309">
        <v>46142</v>
      </c>
      <c r="D27" s="310" t="s">
        <v>290</v>
      </c>
      <c r="E27" s="342">
        <v>30</v>
      </c>
      <c r="F27" s="342"/>
      <c r="G27" s="344">
        <f t="shared" si="1"/>
        <v>10163.799999999985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291</v>
      </c>
      <c r="B28" s="341">
        <v>39</v>
      </c>
      <c r="C28" s="309">
        <v>46142</v>
      </c>
      <c r="D28" s="310" t="s">
        <v>292</v>
      </c>
      <c r="E28" s="342"/>
      <c r="F28" s="342">
        <v>2763.78</v>
      </c>
      <c r="G28" s="344">
        <f t="shared" si="1"/>
        <v>10193.799999999985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291</v>
      </c>
      <c r="B29" s="341">
        <v>38</v>
      </c>
      <c r="C29" s="309">
        <v>46142</v>
      </c>
      <c r="D29" s="310" t="s">
        <v>293</v>
      </c>
      <c r="E29" s="342"/>
      <c r="F29" s="342">
        <v>4597.82</v>
      </c>
      <c r="G29" s="344">
        <f t="shared" si="1"/>
        <v>7430.019999999985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294</v>
      </c>
      <c r="B30" s="341">
        <v>42</v>
      </c>
      <c r="C30" s="309">
        <v>46142</v>
      </c>
      <c r="D30" s="310" t="s">
        <v>200</v>
      </c>
      <c r="E30" s="342">
        <v>50.92</v>
      </c>
      <c r="F30" s="342"/>
      <c r="G30" s="344">
        <f t="shared" si="1"/>
        <v>2832.1999999999853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294</v>
      </c>
      <c r="B31" s="341">
        <v>43</v>
      </c>
      <c r="C31" s="309">
        <v>46142</v>
      </c>
      <c r="D31" s="310" t="s">
        <v>201</v>
      </c>
      <c r="E31" s="342">
        <v>50.92</v>
      </c>
      <c r="F31" s="342"/>
      <c r="G31" s="344">
        <f t="shared" si="1"/>
        <v>2883.1199999999853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289</v>
      </c>
      <c r="B32" s="341">
        <v>4</v>
      </c>
      <c r="C32" s="309">
        <v>46142</v>
      </c>
      <c r="D32" s="310" t="s">
        <v>295</v>
      </c>
      <c r="E32" s="342">
        <v>35.799999999999997</v>
      </c>
      <c r="F32" s="342"/>
      <c r="G32" s="344">
        <f t="shared" si="1"/>
        <v>2934.0399999999854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294</v>
      </c>
      <c r="B33" s="341">
        <v>10</v>
      </c>
      <c r="C33" s="309">
        <v>46142</v>
      </c>
      <c r="D33" s="310" t="s">
        <v>176</v>
      </c>
      <c r="E33" s="342">
        <v>17.899999999999999</v>
      </c>
      <c r="F33" s="342"/>
      <c r="G33" s="344">
        <f t="shared" si="1"/>
        <v>2969.8399999999856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46142</v>
      </c>
      <c r="D34" s="310" t="s">
        <v>296</v>
      </c>
      <c r="E34" s="342">
        <v>8.7200000000000006</v>
      </c>
      <c r="F34" s="342"/>
      <c r="G34" s="344">
        <f t="shared" si="1"/>
        <v>2987.7399999999857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289</v>
      </c>
      <c r="B35" s="341">
        <v>2</v>
      </c>
      <c r="C35" s="309">
        <v>46142</v>
      </c>
      <c r="D35" s="310" t="s">
        <v>297</v>
      </c>
      <c r="E35" s="342">
        <v>100</v>
      </c>
      <c r="F35" s="342"/>
      <c r="G35" s="344">
        <f t="shared" si="1"/>
        <v>2996.4599999999855</v>
      </c>
      <c r="H35" s="345" t="s">
        <v>298</v>
      </c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289</v>
      </c>
      <c r="B36" s="341">
        <v>5</v>
      </c>
      <c r="C36" s="309">
        <v>46142</v>
      </c>
      <c r="D36" s="310" t="s">
        <v>297</v>
      </c>
      <c r="E36" s="342">
        <v>100</v>
      </c>
      <c r="F36" s="342"/>
      <c r="G36" s="344">
        <f t="shared" si="1"/>
        <v>3096.4599999999855</v>
      </c>
      <c r="H36" s="345" t="s">
        <v>298</v>
      </c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289</v>
      </c>
      <c r="B37" s="341">
        <v>6</v>
      </c>
      <c r="C37" s="309">
        <v>46142</v>
      </c>
      <c r="D37" s="310" t="s">
        <v>297</v>
      </c>
      <c r="E37" s="342">
        <v>100</v>
      </c>
      <c r="F37" s="342"/>
      <c r="G37" s="344">
        <f t="shared" si="1"/>
        <v>3196.4599999999855</v>
      </c>
      <c r="H37" s="345" t="s">
        <v>298</v>
      </c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8</v>
      </c>
      <c r="C38" s="309">
        <v>46142</v>
      </c>
      <c r="D38" s="310" t="s">
        <v>297</v>
      </c>
      <c r="E38" s="342">
        <v>100</v>
      </c>
      <c r="F38" s="342"/>
      <c r="G38" s="344">
        <f t="shared" si="1"/>
        <v>3296.4599999999855</v>
      </c>
      <c r="H38" s="345" t="s">
        <v>298</v>
      </c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291</v>
      </c>
      <c r="B39" s="341">
        <v>41</v>
      </c>
      <c r="C39" s="309">
        <v>46142</v>
      </c>
      <c r="D39" s="310" t="s">
        <v>299</v>
      </c>
      <c r="E39" s="342"/>
      <c r="F39" s="342">
        <v>250</v>
      </c>
      <c r="G39" s="344">
        <f t="shared" si="1"/>
        <v>3396.4599999999855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6</v>
      </c>
      <c r="C40" s="309">
        <v>46142</v>
      </c>
      <c r="D40" s="310" t="s">
        <v>300</v>
      </c>
      <c r="E40" s="342">
        <v>42.44</v>
      </c>
      <c r="F40" s="342"/>
      <c r="G40" s="344">
        <f t="shared" si="1"/>
        <v>3146.4599999999855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6</v>
      </c>
      <c r="C41" s="309">
        <v>46142</v>
      </c>
      <c r="D41" s="310" t="s">
        <v>300</v>
      </c>
      <c r="E41" s="342">
        <v>24.05</v>
      </c>
      <c r="F41" s="342"/>
      <c r="G41" s="344">
        <f t="shared" si="1"/>
        <v>3188.8999999999855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46141</v>
      </c>
      <c r="D42" s="310" t="s">
        <v>301</v>
      </c>
      <c r="E42" s="342">
        <v>31.8</v>
      </c>
      <c r="F42" s="342"/>
      <c r="G42" s="344">
        <f t="shared" si="1"/>
        <v>3212.9499999999857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46141</v>
      </c>
      <c r="D43" s="310" t="s">
        <v>302</v>
      </c>
      <c r="E43" s="342">
        <v>100</v>
      </c>
      <c r="F43" s="342"/>
      <c r="G43" s="344">
        <f t="shared" si="1"/>
        <v>3244.7499999999859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6</v>
      </c>
      <c r="C44" s="309">
        <v>46141</v>
      </c>
      <c r="D44" s="310" t="s">
        <v>303</v>
      </c>
      <c r="E44" s="342">
        <v>75</v>
      </c>
      <c r="F44" s="342"/>
      <c r="G44" s="344">
        <f t="shared" si="1"/>
        <v>3344.7499999999859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289</v>
      </c>
      <c r="B45" s="341">
        <v>1</v>
      </c>
      <c r="C45" s="309">
        <v>46141</v>
      </c>
      <c r="D45" s="310" t="s">
        <v>304</v>
      </c>
      <c r="E45" s="342">
        <v>52.5</v>
      </c>
      <c r="F45" s="342"/>
      <c r="G45" s="344">
        <f t="shared" si="1"/>
        <v>3419.7499999999859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6</v>
      </c>
      <c r="C46" s="309">
        <v>46141</v>
      </c>
      <c r="D46" s="310" t="s">
        <v>305</v>
      </c>
      <c r="E46" s="342">
        <v>-256</v>
      </c>
      <c r="F46" s="342"/>
      <c r="G46" s="344">
        <f t="shared" si="1"/>
        <v>3472.2499999999859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6</v>
      </c>
      <c r="C47" s="309">
        <v>46140</v>
      </c>
      <c r="D47" s="310" t="s">
        <v>306</v>
      </c>
      <c r="E47" s="342">
        <v>20.38</v>
      </c>
      <c r="F47" s="342"/>
      <c r="G47" s="344">
        <f t="shared" si="1"/>
        <v>3216.2499999999859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2</v>
      </c>
      <c r="C48" s="309">
        <v>46140</v>
      </c>
      <c r="D48" s="310" t="s">
        <v>296</v>
      </c>
      <c r="E48" s="342">
        <v>15.41</v>
      </c>
      <c r="F48" s="342"/>
      <c r="G48" s="344">
        <f t="shared" si="1"/>
        <v>3236.629999999986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4</v>
      </c>
      <c r="C49" s="309">
        <v>46140</v>
      </c>
      <c r="D49" s="310" t="s">
        <v>296</v>
      </c>
      <c r="E49" s="342">
        <v>33.840000000000003</v>
      </c>
      <c r="F49" s="342"/>
      <c r="G49" s="344">
        <f t="shared" si="1"/>
        <v>3252.0399999999859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1</v>
      </c>
      <c r="C50" s="309">
        <v>46140</v>
      </c>
      <c r="D50" s="310" t="s">
        <v>307</v>
      </c>
      <c r="E50" s="342">
        <v>5.3</v>
      </c>
      <c r="F50" s="342"/>
      <c r="G50" s="344">
        <f t="shared" si="1"/>
        <v>3285.879999999986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5</v>
      </c>
      <c r="C51" s="309">
        <v>46140</v>
      </c>
      <c r="D51" s="310" t="s">
        <v>308</v>
      </c>
      <c r="E51" s="342">
        <v>500</v>
      </c>
      <c r="F51" s="342"/>
      <c r="G51" s="344">
        <f t="shared" si="1"/>
        <v>3291.1799999999862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8</v>
      </c>
      <c r="C52" s="309">
        <v>46140</v>
      </c>
      <c r="D52" s="310" t="s">
        <v>309</v>
      </c>
      <c r="E52" s="342">
        <v>47.99</v>
      </c>
      <c r="F52" s="342"/>
      <c r="G52" s="344">
        <f t="shared" si="1"/>
        <v>3791.1799999999862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3</v>
      </c>
      <c r="C53" s="309">
        <v>46139</v>
      </c>
      <c r="D53" s="310" t="s">
        <v>310</v>
      </c>
      <c r="E53" s="342">
        <v>13.11</v>
      </c>
      <c r="F53" s="342"/>
      <c r="G53" s="344">
        <f t="shared" si="1"/>
        <v>3839.169999999986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4</v>
      </c>
      <c r="C54" s="309">
        <v>46139</v>
      </c>
      <c r="D54" s="310" t="s">
        <v>311</v>
      </c>
      <c r="E54" s="342">
        <v>30.54</v>
      </c>
      <c r="F54" s="342"/>
      <c r="G54" s="344">
        <f t="shared" si="1"/>
        <v>3852.2799999999861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1</v>
      </c>
      <c r="C55" s="309">
        <v>46139</v>
      </c>
      <c r="D55" s="310" t="s">
        <v>312</v>
      </c>
      <c r="E55" s="342">
        <v>163.01</v>
      </c>
      <c r="F55" s="342"/>
      <c r="G55" s="344">
        <f t="shared" si="1"/>
        <v>3882.8199999999861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6</v>
      </c>
      <c r="C56" s="309">
        <v>46139</v>
      </c>
      <c r="D56" s="310" t="s">
        <v>313</v>
      </c>
      <c r="E56" s="342">
        <v>54.97</v>
      </c>
      <c r="F56" s="342"/>
      <c r="G56" s="344">
        <f t="shared" si="1"/>
        <v>4045.8299999999858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1</v>
      </c>
      <c r="C57" s="309">
        <v>46139</v>
      </c>
      <c r="D57" s="310" t="s">
        <v>307</v>
      </c>
      <c r="E57" s="342">
        <v>51.28</v>
      </c>
      <c r="F57" s="342"/>
      <c r="G57" s="344">
        <f t="shared" si="1"/>
        <v>4100.7999999999856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289</v>
      </c>
      <c r="B58" s="341">
        <v>6</v>
      </c>
      <c r="C58" s="309">
        <v>46138</v>
      </c>
      <c r="D58" s="310" t="s">
        <v>313</v>
      </c>
      <c r="E58" s="342">
        <v>38.979999999999997</v>
      </c>
      <c r="F58" s="342"/>
      <c r="G58" s="344">
        <f t="shared" si="1"/>
        <v>4152.0799999999854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2</v>
      </c>
      <c r="C59" s="309">
        <v>46138</v>
      </c>
      <c r="D59" s="310" t="s">
        <v>314</v>
      </c>
      <c r="E59" s="342">
        <v>39.83</v>
      </c>
      <c r="F59" s="342"/>
      <c r="G59" s="344">
        <f t="shared" si="1"/>
        <v>4191.0599999999849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8</v>
      </c>
      <c r="C60" s="309">
        <v>46138</v>
      </c>
      <c r="D60" s="310" t="s">
        <v>314</v>
      </c>
      <c r="E60" s="342">
        <v>51.24</v>
      </c>
      <c r="F60" s="342"/>
      <c r="G60" s="344">
        <f t="shared" si="1"/>
        <v>4230.8899999999849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294</v>
      </c>
      <c r="B61" s="341">
        <v>12</v>
      </c>
      <c r="C61" s="309">
        <v>46137</v>
      </c>
      <c r="D61" s="310" t="s">
        <v>315</v>
      </c>
      <c r="E61" s="342">
        <v>214.74</v>
      </c>
      <c r="F61" s="342"/>
      <c r="G61" s="344">
        <f t="shared" si="1"/>
        <v>4282.1299999999846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287</v>
      </c>
      <c r="B62" s="341" t="s">
        <v>287</v>
      </c>
      <c r="C62" s="309">
        <v>46136</v>
      </c>
      <c r="D62" s="310" t="s">
        <v>316</v>
      </c>
      <c r="E62" s="342">
        <v>127.68</v>
      </c>
      <c r="F62" s="342">
        <v>127.68</v>
      </c>
      <c r="G62" s="344">
        <f t="shared" si="1"/>
        <v>4496.8699999999844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8</v>
      </c>
      <c r="C63" s="309">
        <v>46135</v>
      </c>
      <c r="D63" s="310" t="s">
        <v>317</v>
      </c>
      <c r="E63" s="342">
        <v>65</v>
      </c>
      <c r="F63" s="342"/>
      <c r="G63" s="344">
        <f t="shared" si="1"/>
        <v>4496.8699999999844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291</v>
      </c>
      <c r="B64" s="341">
        <v>40</v>
      </c>
      <c r="C64" s="309">
        <v>46134</v>
      </c>
      <c r="D64" s="310" t="s">
        <v>318</v>
      </c>
      <c r="E64" s="342"/>
      <c r="F64" s="342">
        <v>838.69</v>
      </c>
      <c r="G64" s="344">
        <f t="shared" si="1"/>
        <v>4561.8699999999844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46134</v>
      </c>
      <c r="D65" s="310" t="s">
        <v>319</v>
      </c>
      <c r="E65" s="342">
        <v>17.03</v>
      </c>
      <c r="F65" s="342"/>
      <c r="G65" s="344">
        <f t="shared" si="1"/>
        <v>3723.1799999999848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6</v>
      </c>
      <c r="C66" s="309">
        <v>46134</v>
      </c>
      <c r="D66" s="310" t="s">
        <v>313</v>
      </c>
      <c r="E66" s="342">
        <v>51.94</v>
      </c>
      <c r="F66" s="342"/>
      <c r="G66" s="344">
        <f t="shared" si="1"/>
        <v>3740.209999999985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1</v>
      </c>
      <c r="C67" s="309">
        <v>46134</v>
      </c>
      <c r="D67" s="310" t="s">
        <v>307</v>
      </c>
      <c r="E67" s="342">
        <v>226.7</v>
      </c>
      <c r="F67" s="342"/>
      <c r="G67" s="344">
        <f t="shared" si="1"/>
        <v>3792.1499999999851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46133</v>
      </c>
      <c r="D68" s="310" t="s">
        <v>320</v>
      </c>
      <c r="E68" s="342">
        <v>70</v>
      </c>
      <c r="F68" s="342"/>
      <c r="G68" s="344">
        <f t="shared" si="1"/>
        <v>4018.8499999999849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8</v>
      </c>
      <c r="C69" s="309">
        <v>46133</v>
      </c>
      <c r="D69" s="310" t="s">
        <v>321</v>
      </c>
      <c r="E69" s="342">
        <v>14.26</v>
      </c>
      <c r="F69" s="342"/>
      <c r="G69" s="344">
        <f t="shared" si="1"/>
        <v>4088.8499999999849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1</v>
      </c>
      <c r="C70" s="309">
        <v>46133</v>
      </c>
      <c r="D70" s="310" t="s">
        <v>322</v>
      </c>
      <c r="E70" s="342">
        <v>8.51</v>
      </c>
      <c r="F70" s="342"/>
      <c r="G70" s="344">
        <f t="shared" si="1"/>
        <v>4103.1099999999851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5</v>
      </c>
      <c r="C71" s="309">
        <v>46133</v>
      </c>
      <c r="D71" s="310" t="s">
        <v>323</v>
      </c>
      <c r="E71" s="342">
        <v>20</v>
      </c>
      <c r="F71" s="342"/>
      <c r="G71" s="344">
        <f t="shared" si="1"/>
        <v>4111.6199999999853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294</v>
      </c>
      <c r="B72" s="341">
        <v>23</v>
      </c>
      <c r="C72" s="309">
        <v>46133</v>
      </c>
      <c r="D72" s="310" t="s">
        <v>67</v>
      </c>
      <c r="E72" s="342">
        <v>650.88</v>
      </c>
      <c r="F72" s="342"/>
      <c r="G72" s="344">
        <f t="shared" si="1"/>
        <v>4131.6199999999853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6</v>
      </c>
      <c r="C73" s="309">
        <v>46133</v>
      </c>
      <c r="D73" s="310" t="s">
        <v>324</v>
      </c>
      <c r="E73" s="342">
        <v>15</v>
      </c>
      <c r="F73" s="342"/>
      <c r="G73" s="344">
        <f t="shared" si="1"/>
        <v>4782.4999999999854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5</v>
      </c>
      <c r="C74" s="309">
        <v>46133</v>
      </c>
      <c r="D74" s="310" t="s">
        <v>324</v>
      </c>
      <c r="E74" s="342">
        <v>250</v>
      </c>
      <c r="F74" s="342"/>
      <c r="G74" s="344">
        <f t="shared" si="1"/>
        <v>4797.4999999999854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294</v>
      </c>
      <c r="B75" s="341">
        <v>22</v>
      </c>
      <c r="C75" s="309">
        <v>46132</v>
      </c>
      <c r="D75" s="310" t="s">
        <v>325</v>
      </c>
      <c r="E75" s="342">
        <v>20.22</v>
      </c>
      <c r="F75" s="342"/>
      <c r="G75" s="344">
        <f t="shared" si="1"/>
        <v>5047.4999999999854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6</v>
      </c>
      <c r="C76" s="309">
        <v>46132</v>
      </c>
      <c r="D76" s="310" t="s">
        <v>326</v>
      </c>
      <c r="E76" s="342">
        <v>44</v>
      </c>
      <c r="F76" s="342"/>
      <c r="G76" s="344">
        <f t="shared" si="1"/>
        <v>5067.7199999999857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2</v>
      </c>
      <c r="C77" s="309">
        <v>46132</v>
      </c>
      <c r="D77" s="310" t="s">
        <v>327</v>
      </c>
      <c r="E77" s="342">
        <v>12.01</v>
      </c>
      <c r="F77" s="342"/>
      <c r="G77" s="344">
        <f t="shared" si="1"/>
        <v>5111.7199999999857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2</v>
      </c>
      <c r="C78" s="309">
        <v>46132</v>
      </c>
      <c r="D78" s="310" t="s">
        <v>296</v>
      </c>
      <c r="E78" s="342">
        <v>12.21</v>
      </c>
      <c r="F78" s="342"/>
      <c r="G78" s="344">
        <f t="shared" si="1"/>
        <v>5123.7299999999859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289</v>
      </c>
      <c r="B79" s="341">
        <v>2</v>
      </c>
      <c r="C79" s="309">
        <v>46132</v>
      </c>
      <c r="D79" s="310" t="s">
        <v>328</v>
      </c>
      <c r="E79" s="342">
        <v>46.4</v>
      </c>
      <c r="F79" s="342"/>
      <c r="G79" s="344">
        <f t="shared" si="1"/>
        <v>5135.939999999986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46131</v>
      </c>
      <c r="D80" s="310" t="s">
        <v>329</v>
      </c>
      <c r="E80" s="342">
        <v>31.7</v>
      </c>
      <c r="F80" s="342"/>
      <c r="G80" s="344">
        <f t="shared" si="1"/>
        <v>5182.3399999999856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8</v>
      </c>
      <c r="C81" s="309">
        <v>46131</v>
      </c>
      <c r="D81" s="310" t="s">
        <v>330</v>
      </c>
      <c r="E81" s="342">
        <v>11.11</v>
      </c>
      <c r="F81" s="342"/>
      <c r="G81" s="344">
        <f t="shared" si="1"/>
        <v>5214.0399999999854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1</v>
      </c>
      <c r="C82" s="309">
        <v>46131</v>
      </c>
      <c r="D82" s="310" t="s">
        <v>307</v>
      </c>
      <c r="E82" s="342">
        <v>79.16</v>
      </c>
      <c r="F82" s="342"/>
      <c r="G82" s="344">
        <f t="shared" si="1"/>
        <v>5225.1499999999851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294</v>
      </c>
      <c r="B83" s="341">
        <v>22</v>
      </c>
      <c r="C83" s="309">
        <v>46131</v>
      </c>
      <c r="D83" s="310" t="s">
        <v>331</v>
      </c>
      <c r="E83" s="342">
        <v>7.46</v>
      </c>
      <c r="F83" s="342"/>
      <c r="G83" s="344">
        <f t="shared" si="1"/>
        <v>5304.3099999999849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289</v>
      </c>
      <c r="B84" s="341">
        <v>6</v>
      </c>
      <c r="C84" s="309">
        <v>46131</v>
      </c>
      <c r="D84" s="310" t="s">
        <v>300</v>
      </c>
      <c r="E84" s="342">
        <v>13.83</v>
      </c>
      <c r="F84" s="342"/>
      <c r="G84" s="344">
        <f t="shared" si="1"/>
        <v>5311.769999999985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46131</v>
      </c>
      <c r="D85" s="310" t="s">
        <v>300</v>
      </c>
      <c r="E85" s="342">
        <v>30</v>
      </c>
      <c r="F85" s="342"/>
      <c r="G85" s="344">
        <f t="shared" si="1"/>
        <v>5325.5999999999849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6</v>
      </c>
      <c r="C86" s="309">
        <v>46131</v>
      </c>
      <c r="D86" s="310" t="s">
        <v>300</v>
      </c>
      <c r="E86" s="342">
        <v>15.17</v>
      </c>
      <c r="F86" s="342"/>
      <c r="G86" s="344">
        <f t="shared" si="1"/>
        <v>5355.5999999999849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1</v>
      </c>
      <c r="C87" s="309">
        <v>46130</v>
      </c>
      <c r="D87" s="310" t="s">
        <v>332</v>
      </c>
      <c r="E87" s="342">
        <v>75.55</v>
      </c>
      <c r="F87" s="342"/>
      <c r="G87" s="344">
        <f t="shared" si="1"/>
        <v>5370.769999999985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2</v>
      </c>
      <c r="C88" s="309">
        <v>46130</v>
      </c>
      <c r="D88" s="310" t="s">
        <v>333</v>
      </c>
      <c r="E88" s="342">
        <v>26</v>
      </c>
      <c r="F88" s="342"/>
      <c r="G88" s="344">
        <f t="shared" si="1"/>
        <v>5446.3199999999852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289</v>
      </c>
      <c r="B89" s="341">
        <v>1</v>
      </c>
      <c r="C89" s="309">
        <v>46130</v>
      </c>
      <c r="D89" s="310" t="s">
        <v>312</v>
      </c>
      <c r="E89" s="342">
        <v>25.28</v>
      </c>
      <c r="F89" s="342"/>
      <c r="G89" s="344">
        <f t="shared" si="1"/>
        <v>5472.3199999999852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3</v>
      </c>
      <c r="C90" s="309">
        <v>46130</v>
      </c>
      <c r="D90" s="310" t="s">
        <v>296</v>
      </c>
      <c r="E90" s="342">
        <v>7.76</v>
      </c>
      <c r="F90" s="342"/>
      <c r="G90" s="344">
        <f t="shared" si="1"/>
        <v>5497.5999999999849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294</v>
      </c>
      <c r="B91" s="341">
        <v>22</v>
      </c>
      <c r="C91" s="309">
        <v>46130</v>
      </c>
      <c r="D91" s="310" t="s">
        <v>334</v>
      </c>
      <c r="E91" s="342">
        <v>13.84</v>
      </c>
      <c r="F91" s="342"/>
      <c r="G91" s="344">
        <f t="shared" si="1"/>
        <v>5505.3599999999851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287</v>
      </c>
      <c r="B92" s="341" t="s">
        <v>287</v>
      </c>
      <c r="C92" s="309">
        <v>46130</v>
      </c>
      <c r="D92" s="310" t="s">
        <v>335</v>
      </c>
      <c r="E92" s="342">
        <v>578.57000000000005</v>
      </c>
      <c r="F92" s="342">
        <v>578.57000000000005</v>
      </c>
      <c r="G92" s="344">
        <f t="shared" si="1"/>
        <v>5519.1999999999853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289</v>
      </c>
      <c r="B93" s="341">
        <v>2</v>
      </c>
      <c r="C93" s="309">
        <v>46129</v>
      </c>
      <c r="D93" s="310" t="s">
        <v>327</v>
      </c>
      <c r="E93" s="342">
        <v>12.84</v>
      </c>
      <c r="F93" s="342"/>
      <c r="G93" s="344">
        <f t="shared" si="1"/>
        <v>5519.1999999999853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289</v>
      </c>
      <c r="B94" s="341">
        <v>2</v>
      </c>
      <c r="C94" s="309">
        <v>46129</v>
      </c>
      <c r="D94" s="310" t="s">
        <v>336</v>
      </c>
      <c r="E94" s="342">
        <v>59.71</v>
      </c>
      <c r="F94" s="342"/>
      <c r="G94" s="344">
        <f t="shared" si="1"/>
        <v>5532.0399999999854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294</v>
      </c>
      <c r="B95" s="341">
        <v>21</v>
      </c>
      <c r="C95" s="309">
        <v>46129</v>
      </c>
      <c r="D95" s="310" t="s">
        <v>194</v>
      </c>
      <c r="E95" s="342">
        <v>75.599999999999994</v>
      </c>
      <c r="F95" s="342"/>
      <c r="G95" s="344">
        <f t="shared" si="1"/>
        <v>5591.7499999999854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294</v>
      </c>
      <c r="B96" s="341">
        <v>43</v>
      </c>
      <c r="C96" s="309">
        <v>46129</v>
      </c>
      <c r="D96" s="310" t="s">
        <v>337</v>
      </c>
      <c r="E96" s="342">
        <v>22.35</v>
      </c>
      <c r="F96" s="342"/>
      <c r="G96" s="344">
        <f t="shared" si="1"/>
        <v>5667.3499999999858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294</v>
      </c>
      <c r="B97" s="341">
        <v>42</v>
      </c>
      <c r="C97" s="309">
        <v>46129</v>
      </c>
      <c r="D97" s="310" t="s">
        <v>337</v>
      </c>
      <c r="E97" s="342">
        <v>37.25</v>
      </c>
      <c r="F97" s="342"/>
      <c r="G97" s="344">
        <f t="shared" si="1"/>
        <v>5689.6999999999862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289</v>
      </c>
      <c r="B98" s="341">
        <v>8</v>
      </c>
      <c r="C98" s="309">
        <v>46129</v>
      </c>
      <c r="D98" s="310" t="s">
        <v>321</v>
      </c>
      <c r="E98" s="342">
        <v>35.119999999999997</v>
      </c>
      <c r="F98" s="342"/>
      <c r="G98" s="344">
        <f t="shared" si="1"/>
        <v>5726.9499999999862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289</v>
      </c>
      <c r="B99" s="341">
        <v>3</v>
      </c>
      <c r="C99" s="309">
        <v>46129</v>
      </c>
      <c r="D99" s="310" t="s">
        <v>296</v>
      </c>
      <c r="E99" s="342">
        <v>8.7200000000000006</v>
      </c>
      <c r="F99" s="342"/>
      <c r="G99" s="344">
        <f t="shared" si="1"/>
        <v>5762.0699999999861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2</v>
      </c>
      <c r="C100" s="309">
        <v>46129</v>
      </c>
      <c r="D100" s="310" t="s">
        <v>338</v>
      </c>
      <c r="E100" s="342">
        <v>13.21</v>
      </c>
      <c r="F100" s="342"/>
      <c r="G100" s="344">
        <f t="shared" si="1"/>
        <v>5770.7899999999863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294</v>
      </c>
      <c r="B101" s="341">
        <v>17</v>
      </c>
      <c r="C101" s="309">
        <v>46129</v>
      </c>
      <c r="D101" s="310" t="s">
        <v>188</v>
      </c>
      <c r="E101" s="342">
        <v>42.65</v>
      </c>
      <c r="F101" s="342"/>
      <c r="G101" s="344">
        <f t="shared" si="1"/>
        <v>5783.9999999999864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339</v>
      </c>
      <c r="B102" s="341" t="s">
        <v>339</v>
      </c>
      <c r="C102" s="309">
        <v>46129</v>
      </c>
      <c r="D102" s="310" t="s">
        <v>340</v>
      </c>
      <c r="E102" s="342">
        <v>130.31</v>
      </c>
      <c r="F102" s="342"/>
      <c r="G102" s="344">
        <f t="shared" si="1"/>
        <v>5826.649999999986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294</v>
      </c>
      <c r="B103" s="341">
        <v>15</v>
      </c>
      <c r="C103" s="309">
        <v>46129</v>
      </c>
      <c r="D103" s="310" t="s">
        <v>185</v>
      </c>
      <c r="E103" s="342">
        <v>131.22999999999999</v>
      </c>
      <c r="F103" s="342"/>
      <c r="G103" s="344">
        <f t="shared" si="1"/>
        <v>5956.9599999999864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6</v>
      </c>
      <c r="C104" s="309">
        <v>46129</v>
      </c>
      <c r="D104" s="310" t="s">
        <v>341</v>
      </c>
      <c r="E104" s="342">
        <v>210</v>
      </c>
      <c r="F104" s="342"/>
      <c r="G104" s="344">
        <f t="shared" si="1"/>
        <v>6088.189999999986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294</v>
      </c>
      <c r="B105" s="341">
        <v>23</v>
      </c>
      <c r="C105" s="309">
        <v>46129</v>
      </c>
      <c r="D105" s="310" t="s">
        <v>63</v>
      </c>
      <c r="E105" s="342">
        <v>529.46</v>
      </c>
      <c r="F105" s="342"/>
      <c r="G105" s="344">
        <f t="shared" si="1"/>
        <v>6298.189999999986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7</v>
      </c>
      <c r="C106" s="309">
        <v>46129</v>
      </c>
      <c r="D106" s="310" t="s">
        <v>342</v>
      </c>
      <c r="E106" s="342">
        <v>32.78</v>
      </c>
      <c r="F106" s="342"/>
      <c r="G106" s="344">
        <f t="shared" si="1"/>
        <v>6827.649999999986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289</v>
      </c>
      <c r="B107" s="341">
        <v>4</v>
      </c>
      <c r="C107" s="309">
        <v>46128</v>
      </c>
      <c r="D107" s="310" t="s">
        <v>311</v>
      </c>
      <c r="E107" s="342">
        <v>44.41</v>
      </c>
      <c r="F107" s="342"/>
      <c r="G107" s="344">
        <f t="shared" si="1"/>
        <v>6860.4299999999857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294</v>
      </c>
      <c r="B108" s="341">
        <v>16</v>
      </c>
      <c r="C108" s="309">
        <v>46128</v>
      </c>
      <c r="D108" s="310" t="s">
        <v>343</v>
      </c>
      <c r="E108" s="342">
        <v>15</v>
      </c>
      <c r="F108" s="342"/>
      <c r="G108" s="344">
        <f t="shared" si="1"/>
        <v>6904.8399999999856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2</v>
      </c>
      <c r="C109" s="309">
        <v>46128</v>
      </c>
      <c r="D109" s="310" t="s">
        <v>301</v>
      </c>
      <c r="E109" s="342">
        <v>41.95</v>
      </c>
      <c r="F109" s="342"/>
      <c r="G109" s="344">
        <f t="shared" si="1"/>
        <v>6919.8399999999856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5</v>
      </c>
      <c r="C110" s="309">
        <v>46128</v>
      </c>
      <c r="D110" s="310" t="s">
        <v>344</v>
      </c>
      <c r="E110" s="342">
        <v>21.3</v>
      </c>
      <c r="F110" s="342"/>
      <c r="G110" s="344">
        <f t="shared" si="1"/>
        <v>6961.7899999999854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4</v>
      </c>
      <c r="C111" s="309">
        <v>46128</v>
      </c>
      <c r="D111" s="310" t="s">
        <v>296</v>
      </c>
      <c r="E111" s="342">
        <v>70.03</v>
      </c>
      <c r="F111" s="342"/>
      <c r="G111" s="344">
        <f t="shared" si="1"/>
        <v>6983.0899999999856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2</v>
      </c>
      <c r="C112" s="309">
        <v>46128</v>
      </c>
      <c r="D112" s="310" t="s">
        <v>296</v>
      </c>
      <c r="E112" s="342">
        <v>11.48</v>
      </c>
      <c r="F112" s="342"/>
      <c r="G112" s="344">
        <f t="shared" si="1"/>
        <v>7053.1199999999853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6</v>
      </c>
      <c r="C113" s="309">
        <v>46128</v>
      </c>
      <c r="D113" s="310" t="s">
        <v>345</v>
      </c>
      <c r="E113" s="342">
        <v>26.61</v>
      </c>
      <c r="F113" s="342"/>
      <c r="G113" s="344">
        <f t="shared" si="1"/>
        <v>7064.5999999999849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46128</v>
      </c>
      <c r="D114" s="310" t="s">
        <v>346</v>
      </c>
      <c r="E114" s="342">
        <v>42.59</v>
      </c>
      <c r="F114" s="342"/>
      <c r="G114" s="344">
        <f t="shared" si="1"/>
        <v>7091.2099999999846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46128</v>
      </c>
      <c r="D115" s="310" t="s">
        <v>300</v>
      </c>
      <c r="E115" s="342">
        <v>20.58</v>
      </c>
      <c r="F115" s="342"/>
      <c r="G115" s="344">
        <f t="shared" si="1"/>
        <v>7133.7999999999847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294</v>
      </c>
      <c r="B116" s="341">
        <v>11</v>
      </c>
      <c r="C116" s="309">
        <v>46128</v>
      </c>
      <c r="D116" s="310" t="s">
        <v>178</v>
      </c>
      <c r="E116" s="342">
        <v>267.91000000000003</v>
      </c>
      <c r="F116" s="342"/>
      <c r="G116" s="344">
        <f t="shared" si="1"/>
        <v>7154.3799999999846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291</v>
      </c>
      <c r="B117" s="341">
        <v>41</v>
      </c>
      <c r="C117" s="309">
        <v>46128</v>
      </c>
      <c r="D117" s="310" t="s">
        <v>299</v>
      </c>
      <c r="E117" s="342"/>
      <c r="F117" s="342">
        <v>300</v>
      </c>
      <c r="G117" s="344">
        <f t="shared" si="1"/>
        <v>7422.2899999999845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291</v>
      </c>
      <c r="B118" s="341">
        <v>39</v>
      </c>
      <c r="C118" s="309">
        <v>46128</v>
      </c>
      <c r="D118" s="310" t="s">
        <v>292</v>
      </c>
      <c r="E118" s="342"/>
      <c r="F118" s="342">
        <v>2763.78</v>
      </c>
      <c r="G118" s="344">
        <f t="shared" si="1"/>
        <v>7122.2899999999845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287</v>
      </c>
      <c r="B119" s="341" t="s">
        <v>287</v>
      </c>
      <c r="C119" s="309">
        <v>46127</v>
      </c>
      <c r="D119" s="310" t="s">
        <v>347</v>
      </c>
      <c r="E119" s="342">
        <v>93.71</v>
      </c>
      <c r="F119" s="342">
        <v>93.71</v>
      </c>
      <c r="G119" s="344">
        <f t="shared" si="1"/>
        <v>4358.5099999999848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6</v>
      </c>
      <c r="C120" s="309">
        <v>46127</v>
      </c>
      <c r="D120" s="310" t="s">
        <v>348</v>
      </c>
      <c r="E120" s="342">
        <v>27</v>
      </c>
      <c r="F120" s="342"/>
      <c r="G120" s="344">
        <f t="shared" si="1"/>
        <v>4358.5099999999848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291</v>
      </c>
      <c r="B121" s="341">
        <v>38</v>
      </c>
      <c r="C121" s="309">
        <v>46127</v>
      </c>
      <c r="D121" s="310" t="s">
        <v>293</v>
      </c>
      <c r="E121" s="342"/>
      <c r="F121" s="342">
        <v>4597.82</v>
      </c>
      <c r="G121" s="344">
        <f t="shared" si="1"/>
        <v>4385.5099999999848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2</v>
      </c>
      <c r="C122" s="309">
        <v>46127</v>
      </c>
      <c r="D122" s="310" t="s">
        <v>296</v>
      </c>
      <c r="E122" s="342">
        <v>14.67</v>
      </c>
      <c r="F122" s="342"/>
      <c r="G122" s="344">
        <f t="shared" si="1"/>
        <v>-212.31000000001481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2</v>
      </c>
      <c r="C123" s="309">
        <v>46127</v>
      </c>
      <c r="D123" s="310" t="s">
        <v>349</v>
      </c>
      <c r="E123" s="342">
        <v>102.2</v>
      </c>
      <c r="F123" s="342"/>
      <c r="G123" s="344">
        <f t="shared" si="1"/>
        <v>-197.64000000001482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8</v>
      </c>
      <c r="C124" s="309">
        <v>46126</v>
      </c>
      <c r="D124" s="310" t="s">
        <v>321</v>
      </c>
      <c r="E124" s="342">
        <v>15.53</v>
      </c>
      <c r="F124" s="342"/>
      <c r="G124" s="344">
        <f t="shared" si="1"/>
        <v>-95.440000000014805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294</v>
      </c>
      <c r="B125" s="341">
        <v>24</v>
      </c>
      <c r="C125" s="309">
        <v>46126</v>
      </c>
      <c r="D125" s="310" t="s">
        <v>199</v>
      </c>
      <c r="E125" s="342">
        <v>105.33</v>
      </c>
      <c r="F125" s="342"/>
      <c r="G125" s="344">
        <f t="shared" si="1"/>
        <v>-79.910000000014804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46125</v>
      </c>
      <c r="D126" s="310" t="s">
        <v>350</v>
      </c>
      <c r="E126" s="342">
        <v>11.64</v>
      </c>
      <c r="F126" s="342"/>
      <c r="G126" s="344">
        <f t="shared" si="1"/>
        <v>25.419999999985201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1</v>
      </c>
      <c r="C127" s="309">
        <v>46125</v>
      </c>
      <c r="D127" s="310" t="s">
        <v>307</v>
      </c>
      <c r="E127" s="342">
        <v>50.71</v>
      </c>
      <c r="F127" s="342"/>
      <c r="G127" s="344">
        <f t="shared" si="1"/>
        <v>37.059999999985202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2</v>
      </c>
      <c r="C128" s="309">
        <v>46125</v>
      </c>
      <c r="D128" s="310" t="s">
        <v>338</v>
      </c>
      <c r="E128" s="342">
        <v>11.06</v>
      </c>
      <c r="F128" s="342"/>
      <c r="G128" s="344">
        <f t="shared" si="1"/>
        <v>87.769999999985203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4</v>
      </c>
      <c r="C129" s="309">
        <v>46125</v>
      </c>
      <c r="D129" s="310" t="s">
        <v>295</v>
      </c>
      <c r="E129" s="342">
        <v>35.979999999999997</v>
      </c>
      <c r="F129" s="342"/>
      <c r="G129" s="344">
        <f t="shared" si="1"/>
        <v>98.829999999985205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46125</v>
      </c>
      <c r="D130" s="310" t="s">
        <v>351</v>
      </c>
      <c r="E130" s="342">
        <v>7.83</v>
      </c>
      <c r="F130" s="342"/>
      <c r="G130" s="344">
        <f t="shared" si="1"/>
        <v>134.80999999998519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3</v>
      </c>
      <c r="C131" s="309">
        <v>46125</v>
      </c>
      <c r="D131" s="310" t="s">
        <v>352</v>
      </c>
      <c r="E131" s="342">
        <v>4.1900000000000004</v>
      </c>
      <c r="F131" s="342"/>
      <c r="G131" s="344">
        <f t="shared" si="1"/>
        <v>142.63999999998521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8</v>
      </c>
      <c r="C132" s="309">
        <v>46125</v>
      </c>
      <c r="D132" s="310" t="s">
        <v>353</v>
      </c>
      <c r="E132" s="342">
        <v>39.25</v>
      </c>
      <c r="F132" s="342"/>
      <c r="G132" s="344">
        <f t="shared" si="1"/>
        <v>146.8299999999852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287</v>
      </c>
      <c r="B133" s="341" t="s">
        <v>287</v>
      </c>
      <c r="C133" s="309">
        <v>46125</v>
      </c>
      <c r="D133" s="310" t="s">
        <v>354</v>
      </c>
      <c r="E133" s="342">
        <v>318.36</v>
      </c>
      <c r="F133" s="342">
        <v>318.36</v>
      </c>
      <c r="G133" s="344">
        <f t="shared" si="1"/>
        <v>186.0799999999852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294</v>
      </c>
      <c r="B134" s="341">
        <v>19</v>
      </c>
      <c r="C134" s="309">
        <v>46125</v>
      </c>
      <c r="D134" s="310" t="s">
        <v>191</v>
      </c>
      <c r="E134" s="342">
        <v>200</v>
      </c>
      <c r="F134" s="342"/>
      <c r="G134" s="344">
        <f t="shared" si="1"/>
        <v>186.0799999999852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46124</v>
      </c>
      <c r="D135" s="310" t="s">
        <v>304</v>
      </c>
      <c r="E135" s="342">
        <v>136.05000000000001</v>
      </c>
      <c r="F135" s="342"/>
      <c r="G135" s="344">
        <f t="shared" si="1"/>
        <v>386.0799999999852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3</v>
      </c>
      <c r="C136" s="309">
        <v>46124</v>
      </c>
      <c r="D136" s="310" t="s">
        <v>352</v>
      </c>
      <c r="E136" s="342">
        <v>13.09</v>
      </c>
      <c r="F136" s="342"/>
      <c r="G136" s="344">
        <f t="shared" si="1"/>
        <v>522.12999999998522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8</v>
      </c>
      <c r="C137" s="309">
        <v>46124</v>
      </c>
      <c r="D137" s="310" t="s">
        <v>321</v>
      </c>
      <c r="E137" s="342">
        <v>24.47</v>
      </c>
      <c r="F137" s="342"/>
      <c r="G137" s="344">
        <f t="shared" si="1"/>
        <v>535.21999999998525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8</v>
      </c>
      <c r="C138" s="309">
        <v>46124</v>
      </c>
      <c r="D138" s="310" t="s">
        <v>321</v>
      </c>
      <c r="E138" s="342">
        <v>14.29</v>
      </c>
      <c r="F138" s="342"/>
      <c r="G138" s="344">
        <f t="shared" si="1"/>
        <v>559.68999999998528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22</v>
      </c>
      <c r="C139" s="309">
        <v>46124</v>
      </c>
      <c r="D139" s="310" t="s">
        <v>306</v>
      </c>
      <c r="E139" s="342">
        <v>9.57</v>
      </c>
      <c r="F139" s="342"/>
      <c r="G139" s="344">
        <f t="shared" si="1"/>
        <v>573.97999999998524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289</v>
      </c>
      <c r="B140" s="341">
        <v>3</v>
      </c>
      <c r="C140" s="309">
        <v>46124</v>
      </c>
      <c r="D140" s="310" t="s">
        <v>355</v>
      </c>
      <c r="E140" s="342">
        <v>25</v>
      </c>
      <c r="F140" s="342"/>
      <c r="G140" s="344">
        <f t="shared" si="1"/>
        <v>583.54999999998529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294</v>
      </c>
      <c r="B141" s="341">
        <v>22</v>
      </c>
      <c r="C141" s="309">
        <v>46123</v>
      </c>
      <c r="D141" s="310" t="s">
        <v>356</v>
      </c>
      <c r="E141" s="342">
        <v>19.16</v>
      </c>
      <c r="F141" s="342"/>
      <c r="G141" s="344">
        <f t="shared" si="1"/>
        <v>608.54999999998529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2</v>
      </c>
      <c r="C142" s="309">
        <v>46123</v>
      </c>
      <c r="D142" s="310" t="s">
        <v>301</v>
      </c>
      <c r="E142" s="342">
        <v>20.91</v>
      </c>
      <c r="F142" s="342"/>
      <c r="G142" s="344">
        <f t="shared" si="1"/>
        <v>627.70999999998526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46123</v>
      </c>
      <c r="D143" s="310" t="s">
        <v>296</v>
      </c>
      <c r="E143" s="342">
        <v>12.44</v>
      </c>
      <c r="F143" s="342"/>
      <c r="G143" s="344">
        <f t="shared" si="1"/>
        <v>648.61999999998523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2</v>
      </c>
      <c r="C144" s="309">
        <v>46123</v>
      </c>
      <c r="D144" s="310" t="s">
        <v>357</v>
      </c>
      <c r="E144" s="342">
        <v>41.34</v>
      </c>
      <c r="F144" s="342"/>
      <c r="G144" s="344">
        <f t="shared" si="1"/>
        <v>661.05999999998528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6</v>
      </c>
      <c r="C145" s="309">
        <v>46122</v>
      </c>
      <c r="D145" s="310" t="s">
        <v>358</v>
      </c>
      <c r="E145" s="342">
        <v>-0.04</v>
      </c>
      <c r="F145" s="342"/>
      <c r="G145" s="344">
        <f t="shared" si="1"/>
        <v>702.39999999998531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5</v>
      </c>
      <c r="C146" s="309">
        <v>46122</v>
      </c>
      <c r="D146" s="310" t="s">
        <v>359</v>
      </c>
      <c r="E146" s="342">
        <v>372</v>
      </c>
      <c r="F146" s="342"/>
      <c r="G146" s="344">
        <f t="shared" si="1"/>
        <v>702.35999999998535</v>
      </c>
      <c r="H146" s="345" t="s">
        <v>298</v>
      </c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46122</v>
      </c>
      <c r="D147" s="310" t="s">
        <v>360</v>
      </c>
      <c r="E147" s="342">
        <v>15.22</v>
      </c>
      <c r="F147" s="342"/>
      <c r="G147" s="344">
        <f t="shared" si="1"/>
        <v>1074.3599999999853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3</v>
      </c>
      <c r="C148" s="309">
        <v>46122</v>
      </c>
      <c r="D148" s="310" t="s">
        <v>296</v>
      </c>
      <c r="E148" s="342">
        <v>9.5500000000000007</v>
      </c>
      <c r="F148" s="342"/>
      <c r="G148" s="344">
        <f t="shared" si="1"/>
        <v>1089.5799999999854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8</v>
      </c>
      <c r="C149" s="309">
        <v>46122</v>
      </c>
      <c r="D149" s="310" t="s">
        <v>361</v>
      </c>
      <c r="E149" s="342">
        <v>52.65</v>
      </c>
      <c r="F149" s="342"/>
      <c r="G149" s="344">
        <f t="shared" si="1"/>
        <v>1099.1299999999853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1</v>
      </c>
      <c r="C150" s="309">
        <v>46122</v>
      </c>
      <c r="D150" s="310" t="s">
        <v>312</v>
      </c>
      <c r="E150" s="342">
        <v>68.989999999999995</v>
      </c>
      <c r="F150" s="342"/>
      <c r="G150" s="344">
        <f t="shared" si="1"/>
        <v>1151.7799999999854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2</v>
      </c>
      <c r="C151" s="309">
        <v>46122</v>
      </c>
      <c r="D151" s="310" t="s">
        <v>327</v>
      </c>
      <c r="E151" s="342">
        <v>17.37</v>
      </c>
      <c r="F151" s="342"/>
      <c r="G151" s="344">
        <f t="shared" si="1"/>
        <v>1220.7699999999854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8</v>
      </c>
      <c r="C152" s="309">
        <v>46121</v>
      </c>
      <c r="D152" s="310" t="s">
        <v>362</v>
      </c>
      <c r="E152" s="342">
        <v>64.42</v>
      </c>
      <c r="F152" s="342"/>
      <c r="G152" s="344">
        <f t="shared" si="1"/>
        <v>1238.1399999999853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2</v>
      </c>
      <c r="C153" s="309">
        <v>46121</v>
      </c>
      <c r="D153" s="310" t="s">
        <v>363</v>
      </c>
      <c r="E153" s="342">
        <v>9.4700000000000006</v>
      </c>
      <c r="F153" s="342"/>
      <c r="G153" s="344">
        <f t="shared" si="1"/>
        <v>1302.5599999999854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5</v>
      </c>
      <c r="C154" s="309">
        <v>46121</v>
      </c>
      <c r="D154" s="310" t="s">
        <v>364</v>
      </c>
      <c r="E154" s="342">
        <v>10.68</v>
      </c>
      <c r="F154" s="342"/>
      <c r="G154" s="344">
        <f t="shared" si="1"/>
        <v>1312.0299999999854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7</v>
      </c>
      <c r="C155" s="309">
        <v>46121</v>
      </c>
      <c r="D155" s="310" t="s">
        <v>365</v>
      </c>
      <c r="E155" s="342">
        <v>68.010000000000005</v>
      </c>
      <c r="F155" s="342"/>
      <c r="G155" s="344">
        <f t="shared" si="1"/>
        <v>1322.7099999999855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4</v>
      </c>
      <c r="C156" s="309">
        <v>46121</v>
      </c>
      <c r="D156" s="310" t="s">
        <v>311</v>
      </c>
      <c r="E156" s="342">
        <v>40.85</v>
      </c>
      <c r="F156" s="342"/>
      <c r="G156" s="344">
        <f t="shared" si="1"/>
        <v>1390.7199999999855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6</v>
      </c>
      <c r="C157" s="309">
        <v>46121</v>
      </c>
      <c r="D157" s="310" t="s">
        <v>366</v>
      </c>
      <c r="E157" s="342">
        <v>25</v>
      </c>
      <c r="F157" s="342"/>
      <c r="G157" s="344">
        <f t="shared" si="1"/>
        <v>1431.5699999999854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294</v>
      </c>
      <c r="B158" s="341">
        <v>18</v>
      </c>
      <c r="C158" s="309">
        <v>46120</v>
      </c>
      <c r="D158" s="310" t="s">
        <v>367</v>
      </c>
      <c r="E158" s="342">
        <v>400</v>
      </c>
      <c r="F158" s="342"/>
      <c r="G158" s="344">
        <f t="shared" si="1"/>
        <v>1456.5699999999854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339</v>
      </c>
      <c r="B159" s="341" t="s">
        <v>339</v>
      </c>
      <c r="C159" s="309">
        <v>46120</v>
      </c>
      <c r="D159" s="310" t="s">
        <v>182</v>
      </c>
      <c r="E159" s="342">
        <v>44.96</v>
      </c>
      <c r="F159" s="342"/>
      <c r="G159" s="344">
        <f t="shared" si="1"/>
        <v>1856.5699999999854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294</v>
      </c>
      <c r="B160" s="341">
        <v>13</v>
      </c>
      <c r="C160" s="309">
        <v>46120</v>
      </c>
      <c r="D160" s="310" t="s">
        <v>182</v>
      </c>
      <c r="E160" s="342">
        <v>104.98</v>
      </c>
      <c r="F160" s="342"/>
      <c r="G160" s="344">
        <f t="shared" si="1"/>
        <v>1901.5299999999854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46120</v>
      </c>
      <c r="D161" s="310" t="s">
        <v>296</v>
      </c>
      <c r="E161" s="342">
        <v>13.8</v>
      </c>
      <c r="F161" s="342"/>
      <c r="G161" s="344">
        <f t="shared" si="1"/>
        <v>2006.5099999999854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4</v>
      </c>
      <c r="C162" s="309">
        <v>46120</v>
      </c>
      <c r="D162" s="310" t="s">
        <v>295</v>
      </c>
      <c r="E162" s="342">
        <v>37.92</v>
      </c>
      <c r="F162" s="342"/>
      <c r="G162" s="344">
        <f t="shared" si="1"/>
        <v>2020.3099999999854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46120</v>
      </c>
      <c r="D163" s="310" t="s">
        <v>300</v>
      </c>
      <c r="E163" s="342">
        <v>56.68</v>
      </c>
      <c r="F163" s="342"/>
      <c r="G163" s="344">
        <f t="shared" si="1"/>
        <v>2058.2299999999855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46120</v>
      </c>
      <c r="D164" s="310" t="s">
        <v>368</v>
      </c>
      <c r="E164" s="342">
        <v>29.26</v>
      </c>
      <c r="F164" s="342"/>
      <c r="G164" s="344">
        <f t="shared" si="1"/>
        <v>2114.9099999999853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9</v>
      </c>
      <c r="C165" s="309">
        <v>46119</v>
      </c>
      <c r="D165" s="310" t="s">
        <v>58</v>
      </c>
      <c r="E165" s="342">
        <v>1281.53</v>
      </c>
      <c r="F165" s="342"/>
      <c r="G165" s="344">
        <f t="shared" si="1"/>
        <v>2144.1699999999855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4</v>
      </c>
      <c r="C166" s="309">
        <v>46119</v>
      </c>
      <c r="D166" s="310" t="s">
        <v>369</v>
      </c>
      <c r="E166" s="342">
        <v>25.84</v>
      </c>
      <c r="F166" s="342"/>
      <c r="G166" s="344">
        <f t="shared" si="1"/>
        <v>3425.6999999999853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8</v>
      </c>
      <c r="C167" s="309">
        <v>46119</v>
      </c>
      <c r="D167" s="310" t="s">
        <v>321</v>
      </c>
      <c r="E167" s="342">
        <v>12.05</v>
      </c>
      <c r="F167" s="342"/>
      <c r="G167" s="344">
        <f t="shared" si="1"/>
        <v>3451.5399999999854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4</v>
      </c>
      <c r="C168" s="309">
        <v>46119</v>
      </c>
      <c r="D168" s="310" t="s">
        <v>338</v>
      </c>
      <c r="E168" s="342">
        <v>82.04</v>
      </c>
      <c r="F168" s="342"/>
      <c r="G168" s="344">
        <f t="shared" si="1"/>
        <v>3463.5899999999856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289</v>
      </c>
      <c r="B169" s="341">
        <v>2</v>
      </c>
      <c r="C169" s="309">
        <v>46119</v>
      </c>
      <c r="D169" s="310" t="s">
        <v>370</v>
      </c>
      <c r="E169" s="342">
        <v>22.92</v>
      </c>
      <c r="F169" s="342"/>
      <c r="G169" s="344">
        <f t="shared" si="1"/>
        <v>3545.6299999999856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289</v>
      </c>
      <c r="B170" s="341">
        <v>5</v>
      </c>
      <c r="C170" s="309">
        <v>46118</v>
      </c>
      <c r="D170" s="310" t="s">
        <v>371</v>
      </c>
      <c r="E170" s="342">
        <v>400</v>
      </c>
      <c r="F170" s="342"/>
      <c r="G170" s="344">
        <f t="shared" si="1"/>
        <v>3568.5499999999856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294</v>
      </c>
      <c r="B171" s="341">
        <v>14</v>
      </c>
      <c r="C171" s="309">
        <v>46118</v>
      </c>
      <c r="D171" s="310" t="s">
        <v>372</v>
      </c>
      <c r="E171" s="342">
        <v>66.67</v>
      </c>
      <c r="F171" s="342"/>
      <c r="G171" s="344">
        <f t="shared" si="1"/>
        <v>3968.5499999999856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294</v>
      </c>
      <c r="B172" s="341">
        <v>14</v>
      </c>
      <c r="C172" s="309">
        <v>46118</v>
      </c>
      <c r="D172" s="310" t="s">
        <v>373</v>
      </c>
      <c r="E172" s="342">
        <v>70.25</v>
      </c>
      <c r="F172" s="342"/>
      <c r="G172" s="344">
        <f t="shared" si="1"/>
        <v>4035.2199999999857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289</v>
      </c>
      <c r="B173" s="341">
        <v>1</v>
      </c>
      <c r="C173" s="309">
        <v>46117</v>
      </c>
      <c r="D173" s="310" t="s">
        <v>374</v>
      </c>
      <c r="E173" s="342">
        <v>25.6</v>
      </c>
      <c r="F173" s="342"/>
      <c r="G173" s="344">
        <f t="shared" si="1"/>
        <v>4105.4699999999857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8</v>
      </c>
      <c r="C174" s="309">
        <v>46117</v>
      </c>
      <c r="D174" s="310" t="s">
        <v>321</v>
      </c>
      <c r="E174" s="342">
        <v>8.56</v>
      </c>
      <c r="F174" s="342"/>
      <c r="G174" s="344">
        <f t="shared" si="1"/>
        <v>4131.0699999999861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6</v>
      </c>
      <c r="C175" s="309">
        <v>46117</v>
      </c>
      <c r="D175" s="310" t="s">
        <v>375</v>
      </c>
      <c r="E175" s="342">
        <v>301.67</v>
      </c>
      <c r="F175" s="342"/>
      <c r="G175" s="344">
        <f t="shared" si="1"/>
        <v>4139.6299999999865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1</v>
      </c>
      <c r="C176" s="309">
        <v>46116</v>
      </c>
      <c r="D176" s="310" t="s">
        <v>307</v>
      </c>
      <c r="E176" s="342">
        <v>176.85</v>
      </c>
      <c r="F176" s="342"/>
      <c r="G176" s="344">
        <f t="shared" si="1"/>
        <v>4441.2999999999865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1</v>
      </c>
      <c r="C177" s="309">
        <v>46116</v>
      </c>
      <c r="D177" s="310" t="s">
        <v>312</v>
      </c>
      <c r="E177" s="342">
        <v>139.34</v>
      </c>
      <c r="F177" s="342"/>
      <c r="G177" s="344">
        <f t="shared" si="1"/>
        <v>4618.1499999999869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294</v>
      </c>
      <c r="B178" s="341">
        <v>17</v>
      </c>
      <c r="C178" s="309">
        <v>46116</v>
      </c>
      <c r="D178" s="310" t="s">
        <v>376</v>
      </c>
      <c r="E178" s="342">
        <v>99</v>
      </c>
      <c r="F178" s="342"/>
      <c r="G178" s="344">
        <f t="shared" si="1"/>
        <v>4757.489999999987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2</v>
      </c>
      <c r="C179" s="309">
        <v>46116</v>
      </c>
      <c r="D179" s="310" t="s">
        <v>377</v>
      </c>
      <c r="E179" s="342">
        <v>34</v>
      </c>
      <c r="F179" s="342"/>
      <c r="G179" s="344">
        <f t="shared" si="1"/>
        <v>4856.489999999987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3</v>
      </c>
      <c r="C180" s="309">
        <v>46116</v>
      </c>
      <c r="D180" s="310" t="s">
        <v>352</v>
      </c>
      <c r="E180" s="342">
        <v>10.24</v>
      </c>
      <c r="F180" s="342"/>
      <c r="G180" s="344">
        <f t="shared" si="1"/>
        <v>4890.489999999987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7</v>
      </c>
      <c r="C181" s="309">
        <v>46115</v>
      </c>
      <c r="D181" s="310" t="s">
        <v>378</v>
      </c>
      <c r="E181" s="342">
        <v>100</v>
      </c>
      <c r="F181" s="342"/>
      <c r="G181" s="344">
        <f t="shared" si="1"/>
        <v>4900.7299999999868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46115</v>
      </c>
      <c r="D182" s="310" t="s">
        <v>300</v>
      </c>
      <c r="E182" s="342">
        <v>7.68</v>
      </c>
      <c r="F182" s="342"/>
      <c r="G182" s="344">
        <f t="shared" si="1"/>
        <v>5000.7299999999868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2</v>
      </c>
      <c r="C183" s="309">
        <v>46115</v>
      </c>
      <c r="D183" s="310" t="s">
        <v>296</v>
      </c>
      <c r="E183" s="342">
        <v>8.7200000000000006</v>
      </c>
      <c r="F183" s="342"/>
      <c r="G183" s="344">
        <f t="shared" si="1"/>
        <v>5008.4099999999871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8</v>
      </c>
      <c r="C184" s="309">
        <v>46114</v>
      </c>
      <c r="D184" s="310" t="s">
        <v>379</v>
      </c>
      <c r="E184" s="342">
        <v>81.739999999999995</v>
      </c>
      <c r="F184" s="342"/>
      <c r="G184" s="344">
        <f t="shared" si="1"/>
        <v>5017.1299999999874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284</v>
      </c>
      <c r="B185" s="341">
        <v>36</v>
      </c>
      <c r="C185" s="309">
        <v>46114</v>
      </c>
      <c r="D185" s="310" t="s">
        <v>380</v>
      </c>
      <c r="E185" s="342">
        <v>50</v>
      </c>
      <c r="F185" s="342"/>
      <c r="G185" s="344">
        <f t="shared" si="1"/>
        <v>5098.8699999999872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22</v>
      </c>
      <c r="C186" s="309">
        <v>46114</v>
      </c>
      <c r="D186" s="310" t="s">
        <v>381</v>
      </c>
      <c r="E186" s="342">
        <v>6.37</v>
      </c>
      <c r="F186" s="342"/>
      <c r="G186" s="344">
        <f t="shared" si="1"/>
        <v>5148.8699999999872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46114</v>
      </c>
      <c r="D187" s="310" t="s">
        <v>329</v>
      </c>
      <c r="E187" s="342">
        <v>55.22</v>
      </c>
      <c r="F187" s="342"/>
      <c r="G187" s="344">
        <f t="shared" si="1"/>
        <v>5155.239999999987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8</v>
      </c>
      <c r="C188" s="309">
        <v>46114</v>
      </c>
      <c r="D188" s="310" t="s">
        <v>321</v>
      </c>
      <c r="E188" s="342">
        <v>8.5</v>
      </c>
      <c r="F188" s="342"/>
      <c r="G188" s="344">
        <f t="shared" si="1"/>
        <v>5210.4599999999873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46114</v>
      </c>
      <c r="D189" s="310" t="s">
        <v>338</v>
      </c>
      <c r="E189" s="342">
        <v>38.99</v>
      </c>
      <c r="F189" s="342"/>
      <c r="G189" s="344">
        <f t="shared" si="1"/>
        <v>5218.9599999999873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291</v>
      </c>
      <c r="B190" s="341">
        <v>39</v>
      </c>
      <c r="C190" s="309">
        <v>46113</v>
      </c>
      <c r="D190" s="310" t="s">
        <v>292</v>
      </c>
      <c r="E190" s="342"/>
      <c r="F190" s="342">
        <v>2763.78</v>
      </c>
      <c r="G190" s="344">
        <f t="shared" si="1"/>
        <v>5257.9499999999871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4</v>
      </c>
      <c r="C191" s="309">
        <v>46113</v>
      </c>
      <c r="D191" s="310" t="s">
        <v>296</v>
      </c>
      <c r="E191" s="342">
        <v>36.090000000000003</v>
      </c>
      <c r="F191" s="342"/>
      <c r="G191" s="344">
        <f t="shared" si="1"/>
        <v>2494.1699999999869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4</v>
      </c>
      <c r="C192" s="309">
        <v>46113</v>
      </c>
      <c r="D192" s="310" t="s">
        <v>311</v>
      </c>
      <c r="E192" s="342">
        <v>80</v>
      </c>
      <c r="F192" s="342"/>
      <c r="G192" s="344">
        <f t="shared" si="1"/>
        <v>2530.259999999987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7</v>
      </c>
      <c r="C193" s="309">
        <v>46113</v>
      </c>
      <c r="D193" s="310" t="s">
        <v>322</v>
      </c>
      <c r="E193" s="342">
        <v>47.84</v>
      </c>
      <c r="F193" s="342"/>
      <c r="G193" s="344">
        <f t="shared" si="1"/>
        <v>2610.259999999987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7</v>
      </c>
      <c r="C194" s="309">
        <v>46113</v>
      </c>
      <c r="D194" s="310" t="s">
        <v>322</v>
      </c>
      <c r="E194" s="342">
        <v>21.25</v>
      </c>
      <c r="F194" s="342"/>
      <c r="G194" s="344">
        <f t="shared" si="1"/>
        <v>2658.0999999999872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2</v>
      </c>
      <c r="C195" s="309">
        <v>46113</v>
      </c>
      <c r="D195" s="310" t="s">
        <v>382</v>
      </c>
      <c r="E195" s="342">
        <v>42.9</v>
      </c>
      <c r="F195" s="342"/>
      <c r="G195" s="344">
        <f t="shared" si="1"/>
        <v>2679.3499999999872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284</v>
      </c>
      <c r="B196" s="341">
        <v>37</v>
      </c>
      <c r="C196" s="309">
        <v>46112</v>
      </c>
      <c r="D196" s="310" t="s">
        <v>383</v>
      </c>
      <c r="E196" s="342">
        <v>4309.58</v>
      </c>
      <c r="F196" s="342"/>
      <c r="G196" s="344">
        <f t="shared" si="1"/>
        <v>2722.2499999999873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286</v>
      </c>
      <c r="B197" s="341">
        <v>25</v>
      </c>
      <c r="C197" s="309">
        <v>46112</v>
      </c>
      <c r="D197" s="309" t="s">
        <v>204</v>
      </c>
      <c r="E197" s="342">
        <v>350</v>
      </c>
      <c r="F197" s="342"/>
      <c r="G197" s="344">
        <f t="shared" si="1"/>
        <v>7031.8299999999872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286</v>
      </c>
      <c r="B198" s="341">
        <v>26</v>
      </c>
      <c r="C198" s="309">
        <v>46112</v>
      </c>
      <c r="D198" s="309" t="s">
        <v>205</v>
      </c>
      <c r="E198" s="342">
        <v>320</v>
      </c>
      <c r="F198" s="342"/>
      <c r="G198" s="344">
        <f t="shared" si="1"/>
        <v>7381.8299999999872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286</v>
      </c>
      <c r="B199" s="341">
        <v>27</v>
      </c>
      <c r="C199" s="309">
        <v>46112</v>
      </c>
      <c r="D199" s="309" t="s">
        <v>206</v>
      </c>
      <c r="E199" s="342">
        <v>25</v>
      </c>
      <c r="F199" s="342"/>
      <c r="G199" s="344">
        <f t="shared" si="1"/>
        <v>7701.8299999999872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286</v>
      </c>
      <c r="B200" s="341">
        <v>28</v>
      </c>
      <c r="C200" s="309">
        <v>46112</v>
      </c>
      <c r="D200" s="309" t="s">
        <v>207</v>
      </c>
      <c r="E200" s="342">
        <v>25</v>
      </c>
      <c r="F200" s="342"/>
      <c r="G200" s="344">
        <f t="shared" si="1"/>
        <v>7726.8299999999872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286</v>
      </c>
      <c r="B201" s="341">
        <v>29</v>
      </c>
      <c r="C201" s="309">
        <v>46112</v>
      </c>
      <c r="D201" s="309" t="s">
        <v>208</v>
      </c>
      <c r="E201" s="342">
        <v>45</v>
      </c>
      <c r="F201" s="342"/>
      <c r="G201" s="344">
        <f t="shared" si="1"/>
        <v>7751.8299999999872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286</v>
      </c>
      <c r="B202" s="341">
        <v>30</v>
      </c>
      <c r="C202" s="309">
        <v>46112</v>
      </c>
      <c r="D202" s="309" t="s">
        <v>209</v>
      </c>
      <c r="E202" s="342">
        <v>400</v>
      </c>
      <c r="F202" s="342"/>
      <c r="G202" s="344">
        <f t="shared" si="1"/>
        <v>7796.8299999999872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286</v>
      </c>
      <c r="B203" s="341">
        <v>31</v>
      </c>
      <c r="C203" s="309">
        <v>46112</v>
      </c>
      <c r="D203" s="309" t="s">
        <v>210</v>
      </c>
      <c r="E203" s="342">
        <v>375</v>
      </c>
      <c r="F203" s="342"/>
      <c r="G203" s="344">
        <f t="shared" si="1"/>
        <v>8196.8299999999872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286</v>
      </c>
      <c r="B204" s="341">
        <v>32</v>
      </c>
      <c r="C204" s="309">
        <v>46112</v>
      </c>
      <c r="D204" s="309" t="s">
        <v>211</v>
      </c>
      <c r="E204" s="342">
        <v>100</v>
      </c>
      <c r="F204" s="342"/>
      <c r="G204" s="344">
        <f t="shared" si="1"/>
        <v>8571.8299999999872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286</v>
      </c>
      <c r="B205" s="341">
        <v>33</v>
      </c>
      <c r="C205" s="309">
        <v>46112</v>
      </c>
      <c r="D205" s="309" t="s">
        <v>212</v>
      </c>
      <c r="E205" s="342">
        <v>85</v>
      </c>
      <c r="F205" s="342"/>
      <c r="G205" s="344">
        <f t="shared" si="1"/>
        <v>8671.8299999999872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286</v>
      </c>
      <c r="B206" s="341">
        <v>34</v>
      </c>
      <c r="C206" s="309">
        <v>46112</v>
      </c>
      <c r="D206" s="309" t="s">
        <v>213</v>
      </c>
      <c r="E206" s="342">
        <v>230</v>
      </c>
      <c r="F206" s="342"/>
      <c r="G206" s="344">
        <f t="shared" si="1"/>
        <v>8756.8299999999872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286</v>
      </c>
      <c r="B207" s="341">
        <v>35</v>
      </c>
      <c r="C207" s="309">
        <v>46112</v>
      </c>
      <c r="D207" s="309" t="s">
        <v>214</v>
      </c>
      <c r="E207" s="342">
        <v>45</v>
      </c>
      <c r="F207" s="342"/>
      <c r="G207" s="344">
        <f t="shared" si="1"/>
        <v>8986.8299999999872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6</v>
      </c>
      <c r="C208" s="309">
        <v>46112</v>
      </c>
      <c r="D208" s="309" t="s">
        <v>384</v>
      </c>
      <c r="E208" s="342">
        <v>40</v>
      </c>
      <c r="F208" s="342"/>
      <c r="G208" s="344">
        <f t="shared" si="1"/>
        <v>9031.8299999999872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294</v>
      </c>
      <c r="B209" s="341">
        <v>42</v>
      </c>
      <c r="C209" s="309">
        <v>46112</v>
      </c>
      <c r="D209" s="309" t="s">
        <v>200</v>
      </c>
      <c r="E209" s="342">
        <v>59</v>
      </c>
      <c r="F209" s="342"/>
      <c r="G209" s="344">
        <f t="shared" si="1"/>
        <v>9071.8299999999872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294</v>
      </c>
      <c r="B210" s="341">
        <v>43</v>
      </c>
      <c r="C210" s="309">
        <v>46112</v>
      </c>
      <c r="D210" s="309" t="s">
        <v>201</v>
      </c>
      <c r="E210" s="342">
        <v>42.84</v>
      </c>
      <c r="F210" s="342"/>
      <c r="G210" s="344">
        <f t="shared" si="1"/>
        <v>9130.8299999999872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6</v>
      </c>
      <c r="C211" s="309">
        <v>46112</v>
      </c>
      <c r="D211" s="309" t="s">
        <v>300</v>
      </c>
      <c r="E211" s="342">
        <v>57.21</v>
      </c>
      <c r="F211" s="342"/>
      <c r="G211" s="344">
        <f t="shared" si="1"/>
        <v>9173.6699999999873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8</v>
      </c>
      <c r="C212" s="309">
        <v>46112</v>
      </c>
      <c r="D212" s="309" t="s">
        <v>296</v>
      </c>
      <c r="E212" s="342">
        <v>11.18</v>
      </c>
      <c r="F212" s="342"/>
      <c r="G212" s="344">
        <f t="shared" si="1"/>
        <v>9230.8799999999865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294</v>
      </c>
      <c r="B213" s="341">
        <v>10</v>
      </c>
      <c r="C213" s="309">
        <v>46112</v>
      </c>
      <c r="D213" s="309" t="s">
        <v>176</v>
      </c>
      <c r="E213" s="342">
        <v>17.899999999999999</v>
      </c>
      <c r="F213" s="342"/>
      <c r="G213" s="344">
        <f t="shared" si="1"/>
        <v>9242.0599999999868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2</v>
      </c>
      <c r="C214" s="309">
        <v>46111</v>
      </c>
      <c r="D214" s="309" t="s">
        <v>338</v>
      </c>
      <c r="E214" s="342">
        <v>23.83</v>
      </c>
      <c r="F214" s="342"/>
      <c r="G214" s="344">
        <f t="shared" si="1"/>
        <v>9259.9599999999864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291</v>
      </c>
      <c r="B215" s="341">
        <v>38</v>
      </c>
      <c r="C215" s="309">
        <v>46111</v>
      </c>
      <c r="D215" s="310" t="s">
        <v>293</v>
      </c>
      <c r="E215" s="342"/>
      <c r="F215" s="342">
        <v>4278.1400000000003</v>
      </c>
      <c r="G215" s="344">
        <f t="shared" si="1"/>
        <v>9283.7899999999863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3</v>
      </c>
      <c r="C216" s="309">
        <v>46111</v>
      </c>
      <c r="D216" s="310" t="s">
        <v>355</v>
      </c>
      <c r="E216" s="342">
        <v>30</v>
      </c>
      <c r="F216" s="342"/>
      <c r="G216" s="344">
        <f t="shared" si="1"/>
        <v>5005.649999999986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6</v>
      </c>
      <c r="C217" s="309">
        <v>46111</v>
      </c>
      <c r="D217" s="310" t="s">
        <v>300</v>
      </c>
      <c r="E217" s="342">
        <v>15.96</v>
      </c>
      <c r="F217" s="342"/>
      <c r="G217" s="344">
        <f t="shared" si="1"/>
        <v>5035.649999999986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46111</v>
      </c>
      <c r="D218" s="310" t="s">
        <v>385</v>
      </c>
      <c r="E218" s="342">
        <v>18.96</v>
      </c>
      <c r="F218" s="342"/>
      <c r="G218" s="344">
        <f t="shared" si="1"/>
        <v>5051.609999999986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1</v>
      </c>
      <c r="C219" s="309">
        <v>46110</v>
      </c>
      <c r="D219" s="310" t="s">
        <v>312</v>
      </c>
      <c r="E219" s="342">
        <v>144.22</v>
      </c>
      <c r="F219" s="342"/>
      <c r="G219" s="344">
        <f t="shared" si="1"/>
        <v>5070.5699999999861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7</v>
      </c>
      <c r="C220" s="309">
        <v>46110</v>
      </c>
      <c r="D220" s="310" t="s">
        <v>386</v>
      </c>
      <c r="E220" s="342">
        <v>181.04</v>
      </c>
      <c r="F220" s="342"/>
      <c r="G220" s="344">
        <f t="shared" si="1"/>
        <v>5214.7899999999863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6</v>
      </c>
      <c r="C221" s="309">
        <v>46110</v>
      </c>
      <c r="D221" s="310" t="s">
        <v>387</v>
      </c>
      <c r="E221" s="342">
        <v>196.9</v>
      </c>
      <c r="F221" s="342"/>
      <c r="G221" s="344">
        <f t="shared" si="1"/>
        <v>5395.8299999999863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3</v>
      </c>
      <c r="C222" s="309">
        <v>46110</v>
      </c>
      <c r="D222" s="310" t="s">
        <v>388</v>
      </c>
      <c r="E222" s="342">
        <v>7.5</v>
      </c>
      <c r="F222" s="342"/>
      <c r="G222" s="344">
        <f t="shared" si="1"/>
        <v>5592.7299999999859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8</v>
      </c>
      <c r="C223" s="309">
        <v>46109</v>
      </c>
      <c r="D223" s="310" t="s">
        <v>321</v>
      </c>
      <c r="E223" s="342">
        <v>11.7</v>
      </c>
      <c r="F223" s="342"/>
      <c r="G223" s="344">
        <f t="shared" si="1"/>
        <v>5600.2299999999859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2</v>
      </c>
      <c r="C224" s="309">
        <v>46109</v>
      </c>
      <c r="D224" s="310" t="s">
        <v>309</v>
      </c>
      <c r="E224" s="342">
        <v>210.76</v>
      </c>
      <c r="F224" s="342"/>
      <c r="G224" s="344">
        <f t="shared" si="1"/>
        <v>5611.9299999999857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4</v>
      </c>
      <c r="C225" s="309">
        <v>46109</v>
      </c>
      <c r="D225" s="310" t="s">
        <v>311</v>
      </c>
      <c r="E225" s="342">
        <v>46.9</v>
      </c>
      <c r="F225" s="342"/>
      <c r="G225" s="344">
        <f t="shared" si="1"/>
        <v>5822.689999999986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1</v>
      </c>
      <c r="C226" s="309">
        <v>46109</v>
      </c>
      <c r="D226" s="310" t="s">
        <v>332</v>
      </c>
      <c r="E226" s="342">
        <v>179.1</v>
      </c>
      <c r="F226" s="342"/>
      <c r="G226" s="344">
        <f t="shared" si="1"/>
        <v>5869.5899999999856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46109</v>
      </c>
      <c r="D227" s="310" t="s">
        <v>309</v>
      </c>
      <c r="E227" s="342">
        <v>31.97</v>
      </c>
      <c r="F227" s="342"/>
      <c r="G227" s="344">
        <f t="shared" si="1"/>
        <v>6048.689999999986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8</v>
      </c>
      <c r="C228" s="309">
        <v>46109</v>
      </c>
      <c r="D228" s="310" t="s">
        <v>309</v>
      </c>
      <c r="E228" s="342">
        <v>12.19</v>
      </c>
      <c r="F228" s="342"/>
      <c r="G228" s="344">
        <f t="shared" si="1"/>
        <v>6080.6599999999862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291</v>
      </c>
      <c r="B229" s="341">
        <v>41</v>
      </c>
      <c r="C229" s="309">
        <v>46108</v>
      </c>
      <c r="D229" s="310" t="s">
        <v>389</v>
      </c>
      <c r="E229" s="342"/>
      <c r="F229" s="342">
        <v>400</v>
      </c>
      <c r="G229" s="344">
        <f t="shared" si="1"/>
        <v>6092.8499999999858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2</v>
      </c>
      <c r="C230" s="309">
        <v>46108</v>
      </c>
      <c r="D230" s="310" t="s">
        <v>301</v>
      </c>
      <c r="E230" s="342">
        <v>19.5</v>
      </c>
      <c r="F230" s="342"/>
      <c r="G230" s="344">
        <f t="shared" si="1"/>
        <v>5692.8499999999858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46108</v>
      </c>
      <c r="D231" s="310" t="s">
        <v>296</v>
      </c>
      <c r="E231" s="342">
        <v>11.48</v>
      </c>
      <c r="F231" s="342"/>
      <c r="G231" s="344">
        <f t="shared" si="1"/>
        <v>5712.3499999999858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8</v>
      </c>
      <c r="C232" s="309">
        <v>46108</v>
      </c>
      <c r="D232" s="310" t="s">
        <v>338</v>
      </c>
      <c r="E232" s="342">
        <v>11.46</v>
      </c>
      <c r="F232" s="342"/>
      <c r="G232" s="344">
        <f t="shared" si="1"/>
        <v>5723.8299999999854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4</v>
      </c>
      <c r="C233" s="309">
        <v>46108</v>
      </c>
      <c r="D233" s="310" t="s">
        <v>338</v>
      </c>
      <c r="E233" s="342">
        <v>38.21</v>
      </c>
      <c r="F233" s="342"/>
      <c r="G233" s="344">
        <f t="shared" si="1"/>
        <v>5735.2899999999854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2</v>
      </c>
      <c r="C234" s="309">
        <v>46108</v>
      </c>
      <c r="D234" s="310" t="s">
        <v>390</v>
      </c>
      <c r="E234" s="342">
        <v>69.95</v>
      </c>
      <c r="F234" s="342"/>
      <c r="G234" s="344">
        <f t="shared" si="1"/>
        <v>5773.4999999999854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3</v>
      </c>
      <c r="C235" s="309">
        <v>46108</v>
      </c>
      <c r="D235" s="310" t="s">
        <v>352</v>
      </c>
      <c r="E235" s="342">
        <v>10.78</v>
      </c>
      <c r="F235" s="342"/>
      <c r="G235" s="344">
        <f t="shared" si="1"/>
        <v>5843.4499999999853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6</v>
      </c>
      <c r="C236" s="309">
        <v>46108</v>
      </c>
      <c r="D236" s="310" t="s">
        <v>300</v>
      </c>
      <c r="E236" s="342">
        <v>15.84</v>
      </c>
      <c r="F236" s="342"/>
      <c r="G236" s="344">
        <f t="shared" si="1"/>
        <v>5854.229999999985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8</v>
      </c>
      <c r="C237" s="309">
        <v>46108</v>
      </c>
      <c r="D237" s="310" t="s">
        <v>391</v>
      </c>
      <c r="E237" s="342">
        <v>22.48</v>
      </c>
      <c r="F237" s="342"/>
      <c r="G237" s="344">
        <f t="shared" si="1"/>
        <v>5870.0699999999852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2</v>
      </c>
      <c r="C238" s="309">
        <v>46107</v>
      </c>
      <c r="D238" s="310" t="s">
        <v>363</v>
      </c>
      <c r="E238" s="342">
        <v>11.17</v>
      </c>
      <c r="F238" s="342"/>
      <c r="G238" s="344">
        <f t="shared" si="1"/>
        <v>5892.5499999999847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46107</v>
      </c>
      <c r="D239" s="310" t="s">
        <v>392</v>
      </c>
      <c r="E239" s="342">
        <v>14.38</v>
      </c>
      <c r="F239" s="342"/>
      <c r="G239" s="344">
        <f t="shared" si="1"/>
        <v>5903.7199999999848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8</v>
      </c>
      <c r="C240" s="309">
        <v>46107</v>
      </c>
      <c r="D240" s="310" t="s">
        <v>393</v>
      </c>
      <c r="E240" s="342">
        <v>45</v>
      </c>
      <c r="F240" s="342"/>
      <c r="G240" s="344">
        <f t="shared" si="1"/>
        <v>5918.0999999999849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2</v>
      </c>
      <c r="C241" s="309">
        <v>46107</v>
      </c>
      <c r="D241" s="310" t="s">
        <v>327</v>
      </c>
      <c r="E241" s="342">
        <v>9.0299999999999994</v>
      </c>
      <c r="F241" s="342"/>
      <c r="G241" s="344">
        <f t="shared" si="1"/>
        <v>5963.0999999999849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2</v>
      </c>
      <c r="C242" s="309">
        <v>46107</v>
      </c>
      <c r="D242" s="310" t="s">
        <v>301</v>
      </c>
      <c r="E242" s="342">
        <v>30</v>
      </c>
      <c r="F242" s="342"/>
      <c r="G242" s="344">
        <f t="shared" si="1"/>
        <v>5972.1299999999846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46106</v>
      </c>
      <c r="D243" s="310" t="s">
        <v>394</v>
      </c>
      <c r="E243" s="342">
        <v>12</v>
      </c>
      <c r="F243" s="342"/>
      <c r="G243" s="344">
        <f t="shared" si="1"/>
        <v>6002.1299999999846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6</v>
      </c>
      <c r="C244" s="309">
        <v>46106</v>
      </c>
      <c r="D244" s="310" t="s">
        <v>395</v>
      </c>
      <c r="E244" s="342">
        <v>20</v>
      </c>
      <c r="F244" s="342"/>
      <c r="G244" s="344">
        <f t="shared" si="1"/>
        <v>6014.1299999999846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2</v>
      </c>
      <c r="C245" s="309">
        <v>46106</v>
      </c>
      <c r="D245" s="310" t="s">
        <v>296</v>
      </c>
      <c r="E245" s="342">
        <v>21.05</v>
      </c>
      <c r="F245" s="342"/>
      <c r="G245" s="344">
        <f t="shared" si="1"/>
        <v>6034.1299999999846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4</v>
      </c>
      <c r="C246" s="309">
        <v>46106</v>
      </c>
      <c r="D246" s="310" t="s">
        <v>296</v>
      </c>
      <c r="E246" s="342">
        <v>38.58</v>
      </c>
      <c r="F246" s="342"/>
      <c r="G246" s="344">
        <f t="shared" si="1"/>
        <v>6055.1799999999848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294</v>
      </c>
      <c r="B247" s="341">
        <v>12</v>
      </c>
      <c r="C247" s="309">
        <v>46106</v>
      </c>
      <c r="D247" s="310" t="s">
        <v>315</v>
      </c>
      <c r="E247" s="342">
        <v>204.47</v>
      </c>
      <c r="F247" s="342"/>
      <c r="G247" s="344">
        <f t="shared" si="1"/>
        <v>6093.7599999999848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294</v>
      </c>
      <c r="B248" s="341">
        <v>24</v>
      </c>
      <c r="C248" s="309">
        <v>46105</v>
      </c>
      <c r="D248" s="310" t="s">
        <v>199</v>
      </c>
      <c r="E248" s="342">
        <v>86.58</v>
      </c>
      <c r="F248" s="342"/>
      <c r="G248" s="344">
        <f t="shared" si="1"/>
        <v>6298.229999999985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6</v>
      </c>
      <c r="C249" s="309">
        <v>46105</v>
      </c>
      <c r="D249" s="310" t="s">
        <v>395</v>
      </c>
      <c r="E249" s="342">
        <v>20</v>
      </c>
      <c r="F249" s="342"/>
      <c r="G249" s="344">
        <f t="shared" si="1"/>
        <v>6384.8099999999849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2</v>
      </c>
      <c r="C250" s="309">
        <v>46105</v>
      </c>
      <c r="D250" s="310" t="s">
        <v>396</v>
      </c>
      <c r="E250" s="342">
        <v>15.29</v>
      </c>
      <c r="F250" s="342"/>
      <c r="G250" s="344">
        <f t="shared" si="1"/>
        <v>6404.8099999999849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8</v>
      </c>
      <c r="C251" s="309">
        <v>46105</v>
      </c>
      <c r="D251" s="310" t="s">
        <v>309</v>
      </c>
      <c r="E251" s="342">
        <v>47.99</v>
      </c>
      <c r="F251" s="342"/>
      <c r="G251" s="344">
        <f t="shared" si="1"/>
        <v>6420.0999999999849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294</v>
      </c>
      <c r="B252" s="341">
        <v>23</v>
      </c>
      <c r="C252" s="309">
        <v>46104</v>
      </c>
      <c r="D252" s="310" t="s">
        <v>67</v>
      </c>
      <c r="E252" s="342">
        <v>650.88</v>
      </c>
      <c r="F252" s="342"/>
      <c r="G252" s="344">
        <f t="shared" si="1"/>
        <v>6468.0899999999847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2</v>
      </c>
      <c r="C253" s="309">
        <v>46104</v>
      </c>
      <c r="D253" s="310" t="s">
        <v>397</v>
      </c>
      <c r="E253" s="342">
        <v>46</v>
      </c>
      <c r="F253" s="342"/>
      <c r="G253" s="344">
        <f t="shared" si="1"/>
        <v>7118.9699999999848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2</v>
      </c>
      <c r="C254" s="309">
        <v>46103</v>
      </c>
      <c r="D254" s="310" t="s">
        <v>398</v>
      </c>
      <c r="E254" s="342">
        <v>24.81</v>
      </c>
      <c r="F254" s="342"/>
      <c r="G254" s="344">
        <f t="shared" si="1"/>
        <v>7164.9699999999848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4</v>
      </c>
      <c r="C255" s="309">
        <v>46103</v>
      </c>
      <c r="D255" s="310" t="s">
        <v>296</v>
      </c>
      <c r="E255" s="342">
        <v>28.77</v>
      </c>
      <c r="F255" s="342"/>
      <c r="G255" s="344">
        <f t="shared" si="1"/>
        <v>7189.7799999999852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46103</v>
      </c>
      <c r="D256" s="310" t="s">
        <v>296</v>
      </c>
      <c r="E256" s="342">
        <v>11.9</v>
      </c>
      <c r="F256" s="342"/>
      <c r="G256" s="344">
        <f t="shared" si="1"/>
        <v>7218.5499999999856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1</v>
      </c>
      <c r="C257" s="309">
        <v>46103</v>
      </c>
      <c r="D257" s="310" t="s">
        <v>306</v>
      </c>
      <c r="E257" s="342">
        <v>42.59</v>
      </c>
      <c r="F257" s="342"/>
      <c r="G257" s="344">
        <f t="shared" si="1"/>
        <v>7230.4499999999853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6</v>
      </c>
      <c r="C258" s="309">
        <v>46103</v>
      </c>
      <c r="D258" s="310" t="s">
        <v>306</v>
      </c>
      <c r="E258" s="342">
        <v>17.579999999999998</v>
      </c>
      <c r="F258" s="342"/>
      <c r="G258" s="344">
        <f t="shared" si="1"/>
        <v>7273.0399999999854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6</v>
      </c>
      <c r="C259" s="309">
        <v>46103</v>
      </c>
      <c r="D259" s="310" t="s">
        <v>306</v>
      </c>
      <c r="E259" s="342">
        <v>11.99</v>
      </c>
      <c r="F259" s="342"/>
      <c r="G259" s="344">
        <f t="shared" si="1"/>
        <v>7290.6199999999853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1</v>
      </c>
      <c r="C260" s="309">
        <v>46103</v>
      </c>
      <c r="D260" s="310" t="s">
        <v>312</v>
      </c>
      <c r="E260" s="342">
        <v>81.31</v>
      </c>
      <c r="F260" s="342"/>
      <c r="G260" s="344">
        <f t="shared" si="1"/>
        <v>7302.6099999999851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1</v>
      </c>
      <c r="C261" s="309">
        <v>46103</v>
      </c>
      <c r="D261" s="310" t="s">
        <v>399</v>
      </c>
      <c r="E261" s="342">
        <v>38.44</v>
      </c>
      <c r="F261" s="342"/>
      <c r="G261" s="344">
        <f t="shared" si="1"/>
        <v>7383.9199999999855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2</v>
      </c>
      <c r="C262" s="309">
        <v>46103</v>
      </c>
      <c r="D262" s="310" t="s">
        <v>400</v>
      </c>
      <c r="E262" s="342">
        <v>35.700000000000003</v>
      </c>
      <c r="F262" s="342"/>
      <c r="G262" s="344">
        <f t="shared" si="1"/>
        <v>7422.3599999999851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6</v>
      </c>
      <c r="C263" s="309">
        <v>46102</v>
      </c>
      <c r="D263" s="310" t="s">
        <v>306</v>
      </c>
      <c r="E263" s="342">
        <v>10.64</v>
      </c>
      <c r="F263" s="342"/>
      <c r="G263" s="344">
        <f t="shared" si="1"/>
        <v>7458.0599999999849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289</v>
      </c>
      <c r="B264" s="341">
        <v>6</v>
      </c>
      <c r="C264" s="309">
        <v>46102</v>
      </c>
      <c r="D264" s="310" t="s">
        <v>306</v>
      </c>
      <c r="E264" s="342">
        <v>28.69</v>
      </c>
      <c r="F264" s="342"/>
      <c r="G264" s="344">
        <f t="shared" si="1"/>
        <v>7468.6999999999853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3</v>
      </c>
      <c r="C265" s="309">
        <v>46102</v>
      </c>
      <c r="D265" s="310" t="s">
        <v>352</v>
      </c>
      <c r="E265" s="342">
        <v>11.59</v>
      </c>
      <c r="F265" s="342"/>
      <c r="G265" s="344">
        <f t="shared" si="1"/>
        <v>7497.3899999999849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291</v>
      </c>
      <c r="B266" s="341">
        <v>41</v>
      </c>
      <c r="C266" s="309">
        <v>46102</v>
      </c>
      <c r="D266" s="310" t="s">
        <v>389</v>
      </c>
      <c r="E266" s="342"/>
      <c r="F266" s="342">
        <v>400</v>
      </c>
      <c r="G266" s="344">
        <f t="shared" si="1"/>
        <v>7508.979999999985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5</v>
      </c>
      <c r="C267" s="309">
        <v>46102</v>
      </c>
      <c r="D267" s="310" t="s">
        <v>401</v>
      </c>
      <c r="E267" s="342">
        <v>170</v>
      </c>
      <c r="F267" s="342"/>
      <c r="G267" s="344">
        <f t="shared" si="1"/>
        <v>7108.979999999985</v>
      </c>
      <c r="H267" s="345" t="s">
        <v>298</v>
      </c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289</v>
      </c>
      <c r="B268" s="341">
        <v>5</v>
      </c>
      <c r="C268" s="309">
        <v>46102</v>
      </c>
      <c r="D268" s="310" t="s">
        <v>359</v>
      </c>
      <c r="E268" s="342">
        <v>70</v>
      </c>
      <c r="F268" s="342"/>
      <c r="G268" s="344">
        <f t="shared" si="1"/>
        <v>7278.979999999985</v>
      </c>
      <c r="H268" s="345" t="s">
        <v>298</v>
      </c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5</v>
      </c>
      <c r="C269" s="309">
        <v>46102</v>
      </c>
      <c r="D269" s="310" t="s">
        <v>402</v>
      </c>
      <c r="E269" s="342">
        <v>40</v>
      </c>
      <c r="F269" s="342"/>
      <c r="G269" s="344">
        <f t="shared" ref="G269:G523" si="2">G270-E269+F269</f>
        <v>7348.979999999985</v>
      </c>
      <c r="H269" s="345" t="s">
        <v>298</v>
      </c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3</v>
      </c>
      <c r="C270" s="309">
        <v>46102</v>
      </c>
      <c r="D270" s="310" t="s">
        <v>352</v>
      </c>
      <c r="E270" s="342">
        <v>25</v>
      </c>
      <c r="F270" s="342"/>
      <c r="G270" s="344">
        <f t="shared" si="2"/>
        <v>7388.979999999985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1</v>
      </c>
      <c r="C271" s="309">
        <v>46102</v>
      </c>
      <c r="D271" s="310" t="s">
        <v>304</v>
      </c>
      <c r="E271" s="342">
        <v>65.19</v>
      </c>
      <c r="F271" s="342"/>
      <c r="G271" s="344">
        <f t="shared" si="2"/>
        <v>7413.979999999985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4</v>
      </c>
      <c r="C272" s="309">
        <v>46102</v>
      </c>
      <c r="D272" s="310" t="s">
        <v>311</v>
      </c>
      <c r="E272" s="342">
        <v>37.450000000000003</v>
      </c>
      <c r="F272" s="342"/>
      <c r="G272" s="344">
        <f t="shared" si="2"/>
        <v>7479.1699999999846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8</v>
      </c>
      <c r="C273" s="309">
        <v>46101</v>
      </c>
      <c r="D273" s="310" t="s">
        <v>361</v>
      </c>
      <c r="E273" s="342">
        <v>65.099999999999994</v>
      </c>
      <c r="F273" s="342"/>
      <c r="G273" s="344">
        <f t="shared" si="2"/>
        <v>7516.6199999999844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294</v>
      </c>
      <c r="B274" s="341">
        <v>22</v>
      </c>
      <c r="C274" s="309">
        <v>46101</v>
      </c>
      <c r="D274" s="310" t="s">
        <v>325</v>
      </c>
      <c r="E274" s="342">
        <v>20.22</v>
      </c>
      <c r="F274" s="342"/>
      <c r="G274" s="344">
        <f t="shared" si="2"/>
        <v>7581.7199999999848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289</v>
      </c>
      <c r="B275" s="341">
        <v>6</v>
      </c>
      <c r="C275" s="309">
        <v>46101</v>
      </c>
      <c r="D275" s="310" t="s">
        <v>403</v>
      </c>
      <c r="E275" s="342">
        <v>-73</v>
      </c>
      <c r="F275" s="342"/>
      <c r="G275" s="344">
        <f t="shared" si="2"/>
        <v>7601.939999999985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6</v>
      </c>
      <c r="C276" s="309">
        <v>46101</v>
      </c>
      <c r="D276" s="310" t="s">
        <v>300</v>
      </c>
      <c r="E276" s="342">
        <v>34.68</v>
      </c>
      <c r="F276" s="342"/>
      <c r="G276" s="344">
        <f t="shared" si="2"/>
        <v>7528.939999999985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289</v>
      </c>
      <c r="B277" s="341">
        <v>6</v>
      </c>
      <c r="C277" s="309">
        <v>46101</v>
      </c>
      <c r="D277" s="310" t="s">
        <v>404</v>
      </c>
      <c r="E277" s="342">
        <v>10.63</v>
      </c>
      <c r="F277" s="342"/>
      <c r="G277" s="344">
        <f t="shared" si="2"/>
        <v>7563.6199999999853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289</v>
      </c>
      <c r="B278" s="341">
        <v>5</v>
      </c>
      <c r="C278" s="309">
        <v>46101</v>
      </c>
      <c r="D278" s="310" t="s">
        <v>405</v>
      </c>
      <c r="E278" s="342">
        <v>106.49</v>
      </c>
      <c r="F278" s="342"/>
      <c r="G278" s="344">
        <f t="shared" si="2"/>
        <v>7574.2499999999854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8</v>
      </c>
      <c r="C279" s="309">
        <v>46100</v>
      </c>
      <c r="D279" s="310" t="s">
        <v>362</v>
      </c>
      <c r="E279" s="342">
        <v>16.739999999999998</v>
      </c>
      <c r="F279" s="342"/>
      <c r="G279" s="344">
        <f t="shared" si="2"/>
        <v>7680.7399999999852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8</v>
      </c>
      <c r="C280" s="309">
        <v>46100</v>
      </c>
      <c r="D280" s="310" t="s">
        <v>406</v>
      </c>
      <c r="E280" s="342">
        <v>108.54</v>
      </c>
      <c r="F280" s="342"/>
      <c r="G280" s="344">
        <f t="shared" si="2"/>
        <v>7697.479999999985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22</v>
      </c>
      <c r="C281" s="309">
        <v>46100</v>
      </c>
      <c r="D281" s="310" t="s">
        <v>407</v>
      </c>
      <c r="E281" s="342">
        <v>12.77</v>
      </c>
      <c r="F281" s="342"/>
      <c r="G281" s="344">
        <f t="shared" si="2"/>
        <v>7806.019999999985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8</v>
      </c>
      <c r="C282" s="309">
        <v>46100</v>
      </c>
      <c r="D282" s="310" t="s">
        <v>338</v>
      </c>
      <c r="E282" s="342">
        <v>28.33</v>
      </c>
      <c r="F282" s="342"/>
      <c r="G282" s="344">
        <f t="shared" si="2"/>
        <v>7818.7899999999854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289</v>
      </c>
      <c r="B283" s="341">
        <v>2</v>
      </c>
      <c r="C283" s="309">
        <v>46100</v>
      </c>
      <c r="D283" s="310" t="s">
        <v>363</v>
      </c>
      <c r="E283" s="342">
        <v>17.45</v>
      </c>
      <c r="F283" s="342"/>
      <c r="G283" s="344">
        <f t="shared" si="2"/>
        <v>7847.1199999999853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294</v>
      </c>
      <c r="B284" s="341">
        <v>22</v>
      </c>
      <c r="C284" s="309">
        <v>46100</v>
      </c>
      <c r="D284" s="310" t="s">
        <v>408</v>
      </c>
      <c r="E284" s="342">
        <v>7.46</v>
      </c>
      <c r="F284" s="342"/>
      <c r="G284" s="344">
        <f t="shared" si="2"/>
        <v>7864.5699999999852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339</v>
      </c>
      <c r="B285" s="341" t="s">
        <v>339</v>
      </c>
      <c r="C285" s="309">
        <v>46100</v>
      </c>
      <c r="D285" s="310" t="s">
        <v>185</v>
      </c>
      <c r="E285" s="342">
        <v>172.29</v>
      </c>
      <c r="F285" s="342"/>
      <c r="G285" s="344">
        <f t="shared" si="2"/>
        <v>7872.0299999999852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294</v>
      </c>
      <c r="B286" s="341">
        <v>15</v>
      </c>
      <c r="C286" s="309">
        <v>46100</v>
      </c>
      <c r="D286" s="310" t="s">
        <v>185</v>
      </c>
      <c r="E286" s="342">
        <v>175.09</v>
      </c>
      <c r="F286" s="342"/>
      <c r="G286" s="344">
        <f t="shared" si="2"/>
        <v>8044.3199999999852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291</v>
      </c>
      <c r="B287" s="341">
        <v>39</v>
      </c>
      <c r="C287" s="309">
        <v>46100</v>
      </c>
      <c r="D287" s="310" t="s">
        <v>292</v>
      </c>
      <c r="E287" s="342"/>
      <c r="F287" s="342">
        <v>2763.78</v>
      </c>
      <c r="G287" s="344">
        <f t="shared" si="2"/>
        <v>8219.4099999999853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2</v>
      </c>
      <c r="C288" s="309">
        <v>46099</v>
      </c>
      <c r="D288" s="310" t="s">
        <v>409</v>
      </c>
      <c r="E288" s="342">
        <v>47.46</v>
      </c>
      <c r="F288" s="342"/>
      <c r="G288" s="344">
        <f t="shared" si="2"/>
        <v>5455.6299999999856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8</v>
      </c>
      <c r="C289" s="309">
        <v>46099</v>
      </c>
      <c r="D289" s="310" t="s">
        <v>409</v>
      </c>
      <c r="E289" s="342">
        <v>15.01</v>
      </c>
      <c r="F289" s="342"/>
      <c r="G289" s="344">
        <f t="shared" si="2"/>
        <v>5503.0899999999856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291</v>
      </c>
      <c r="B290" s="341">
        <v>40</v>
      </c>
      <c r="C290" s="309">
        <v>46099</v>
      </c>
      <c r="D290" s="310" t="s">
        <v>318</v>
      </c>
      <c r="E290" s="342"/>
      <c r="F290" s="342">
        <v>838.67</v>
      </c>
      <c r="G290" s="344">
        <f t="shared" si="2"/>
        <v>5518.0999999999858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2</v>
      </c>
      <c r="C291" s="309">
        <v>46099</v>
      </c>
      <c r="D291" s="310" t="s">
        <v>296</v>
      </c>
      <c r="E291" s="342">
        <v>14.67</v>
      </c>
      <c r="F291" s="342"/>
      <c r="G291" s="344">
        <f t="shared" si="2"/>
        <v>4679.4299999999857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4</v>
      </c>
      <c r="C292" s="309">
        <v>46099</v>
      </c>
      <c r="D292" s="310" t="s">
        <v>296</v>
      </c>
      <c r="E292" s="342">
        <v>40.22</v>
      </c>
      <c r="F292" s="342"/>
      <c r="G292" s="344">
        <f t="shared" si="2"/>
        <v>4694.0999999999858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8</v>
      </c>
      <c r="C293" s="309">
        <v>46099</v>
      </c>
      <c r="D293" s="310" t="s">
        <v>295</v>
      </c>
      <c r="E293" s="342">
        <v>3.49</v>
      </c>
      <c r="F293" s="342"/>
      <c r="G293" s="344">
        <f t="shared" si="2"/>
        <v>4734.3199999999861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294</v>
      </c>
      <c r="B294" s="341">
        <v>22</v>
      </c>
      <c r="C294" s="309">
        <v>46099</v>
      </c>
      <c r="D294" s="310" t="s">
        <v>410</v>
      </c>
      <c r="E294" s="342">
        <v>13.84</v>
      </c>
      <c r="F294" s="342"/>
      <c r="G294" s="344">
        <f t="shared" si="2"/>
        <v>4737.8099999999858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294</v>
      </c>
      <c r="B295" s="341">
        <v>17</v>
      </c>
      <c r="C295" s="309">
        <v>46098</v>
      </c>
      <c r="D295" s="310" t="s">
        <v>188</v>
      </c>
      <c r="E295" s="342">
        <v>42.65</v>
      </c>
      <c r="F295" s="342"/>
      <c r="G295" s="344">
        <f t="shared" si="2"/>
        <v>4751.649999999986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294</v>
      </c>
      <c r="B296" s="341">
        <v>23</v>
      </c>
      <c r="C296" s="309">
        <v>46098</v>
      </c>
      <c r="D296" s="310" t="s">
        <v>411</v>
      </c>
      <c r="E296" s="342">
        <v>529.46</v>
      </c>
      <c r="F296" s="342"/>
      <c r="G296" s="344">
        <f t="shared" si="2"/>
        <v>4794.2999999999856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294</v>
      </c>
      <c r="B297" s="341">
        <v>43</v>
      </c>
      <c r="C297" s="309">
        <v>46098</v>
      </c>
      <c r="D297" s="310" t="s">
        <v>337</v>
      </c>
      <c r="E297" s="342">
        <v>22.35</v>
      </c>
      <c r="F297" s="342"/>
      <c r="G297" s="344">
        <f t="shared" si="2"/>
        <v>5323.7599999999857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294</v>
      </c>
      <c r="B298" s="341">
        <v>42</v>
      </c>
      <c r="C298" s="309">
        <v>46098</v>
      </c>
      <c r="D298" s="310" t="s">
        <v>337</v>
      </c>
      <c r="E298" s="342">
        <v>37.25</v>
      </c>
      <c r="F298" s="342"/>
      <c r="G298" s="344">
        <f t="shared" si="2"/>
        <v>5346.109999999986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8</v>
      </c>
      <c r="C299" s="309">
        <v>46098</v>
      </c>
      <c r="D299" s="310" t="s">
        <v>321</v>
      </c>
      <c r="E299" s="342">
        <v>3.99</v>
      </c>
      <c r="F299" s="342"/>
      <c r="G299" s="344">
        <f t="shared" si="2"/>
        <v>5383.359999999986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46098</v>
      </c>
      <c r="D300" s="310" t="s">
        <v>321</v>
      </c>
      <c r="E300" s="342">
        <v>24.47</v>
      </c>
      <c r="F300" s="342"/>
      <c r="G300" s="344">
        <f t="shared" si="2"/>
        <v>5387.3499999999858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294</v>
      </c>
      <c r="B301" s="341">
        <v>21</v>
      </c>
      <c r="C301" s="309">
        <v>46098</v>
      </c>
      <c r="D301" s="310" t="s">
        <v>194</v>
      </c>
      <c r="E301" s="342">
        <v>75.599999999999994</v>
      </c>
      <c r="F301" s="342"/>
      <c r="G301" s="344">
        <f t="shared" si="2"/>
        <v>5411.8199999999861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5</v>
      </c>
      <c r="C302" s="309">
        <v>46097</v>
      </c>
      <c r="D302" s="310" t="s">
        <v>344</v>
      </c>
      <c r="E302" s="342">
        <v>21.3</v>
      </c>
      <c r="F302" s="342"/>
      <c r="G302" s="344">
        <f t="shared" si="2"/>
        <v>5487.4199999999864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294</v>
      </c>
      <c r="B303" s="341">
        <v>11</v>
      </c>
      <c r="C303" s="309">
        <v>46097</v>
      </c>
      <c r="D303" s="310" t="s">
        <v>178</v>
      </c>
      <c r="E303" s="342">
        <v>267.91000000000003</v>
      </c>
      <c r="F303" s="342"/>
      <c r="G303" s="344">
        <f t="shared" si="2"/>
        <v>5508.7199999999866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287</v>
      </c>
      <c r="B304" s="341" t="s">
        <v>287</v>
      </c>
      <c r="C304" s="309">
        <v>46097</v>
      </c>
      <c r="D304" s="310" t="s">
        <v>412</v>
      </c>
      <c r="E304" s="342"/>
      <c r="F304" s="342">
        <v>80</v>
      </c>
      <c r="G304" s="344">
        <f t="shared" si="2"/>
        <v>5776.6299999999865</v>
      </c>
      <c r="H304" s="345" t="s">
        <v>298</v>
      </c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287</v>
      </c>
      <c r="B305" s="341" t="s">
        <v>287</v>
      </c>
      <c r="C305" s="309">
        <v>46097</v>
      </c>
      <c r="D305" s="310" t="s">
        <v>302</v>
      </c>
      <c r="E305" s="342">
        <v>80</v>
      </c>
      <c r="F305" s="342"/>
      <c r="G305" s="344">
        <f t="shared" si="2"/>
        <v>5696.6299999999865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4</v>
      </c>
      <c r="C306" s="309">
        <v>46097</v>
      </c>
      <c r="D306" s="310" t="s">
        <v>311</v>
      </c>
      <c r="E306" s="342">
        <v>42.47</v>
      </c>
      <c r="F306" s="342"/>
      <c r="G306" s="344">
        <f t="shared" si="2"/>
        <v>5776.6299999999865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2</v>
      </c>
      <c r="C307" s="309">
        <v>46097</v>
      </c>
      <c r="D307" s="310" t="s">
        <v>296</v>
      </c>
      <c r="E307" s="342">
        <v>11.18</v>
      </c>
      <c r="F307" s="342"/>
      <c r="G307" s="344">
        <f t="shared" si="2"/>
        <v>5819.0999999999867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46096</v>
      </c>
      <c r="D308" s="310" t="s">
        <v>413</v>
      </c>
      <c r="E308" s="342">
        <v>38.67</v>
      </c>
      <c r="F308" s="342"/>
      <c r="G308" s="344">
        <f t="shared" si="2"/>
        <v>5830.279999999987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3</v>
      </c>
      <c r="C309" s="309">
        <v>46096</v>
      </c>
      <c r="D309" s="310" t="s">
        <v>352</v>
      </c>
      <c r="E309" s="342">
        <v>7.11</v>
      </c>
      <c r="F309" s="342"/>
      <c r="G309" s="344">
        <f t="shared" si="2"/>
        <v>5868.9499999999871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1</v>
      </c>
      <c r="C310" s="309">
        <v>46096</v>
      </c>
      <c r="D310" s="310" t="s">
        <v>304</v>
      </c>
      <c r="E310" s="342">
        <v>126.64</v>
      </c>
      <c r="F310" s="342"/>
      <c r="G310" s="344">
        <f t="shared" si="2"/>
        <v>5876.0599999999868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1</v>
      </c>
      <c r="C311" s="309">
        <v>46096</v>
      </c>
      <c r="D311" s="310" t="s">
        <v>312</v>
      </c>
      <c r="E311" s="342">
        <v>125.2</v>
      </c>
      <c r="F311" s="342"/>
      <c r="G311" s="344">
        <f t="shared" si="2"/>
        <v>6002.6999999999871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1</v>
      </c>
      <c r="C312" s="309">
        <v>46096</v>
      </c>
      <c r="D312" s="310" t="s">
        <v>307</v>
      </c>
      <c r="E312" s="342">
        <v>37.159999999999997</v>
      </c>
      <c r="F312" s="342"/>
      <c r="G312" s="344">
        <f t="shared" si="2"/>
        <v>6127.8999999999869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294</v>
      </c>
      <c r="B313" s="341">
        <v>16</v>
      </c>
      <c r="C313" s="309">
        <v>46096</v>
      </c>
      <c r="D313" s="310" t="s">
        <v>414</v>
      </c>
      <c r="E313" s="342">
        <v>713.06</v>
      </c>
      <c r="F313" s="342"/>
      <c r="G313" s="344">
        <f t="shared" si="2"/>
        <v>6165.0599999999868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5</v>
      </c>
      <c r="C314" s="309">
        <v>46095</v>
      </c>
      <c r="D314" s="310" t="s">
        <v>415</v>
      </c>
      <c r="E314" s="342">
        <v>24</v>
      </c>
      <c r="F314" s="342"/>
      <c r="G314" s="344">
        <f t="shared" si="2"/>
        <v>6878.1199999999862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3</v>
      </c>
      <c r="C315" s="309">
        <v>46095</v>
      </c>
      <c r="D315" s="310" t="s">
        <v>352</v>
      </c>
      <c r="E315" s="342">
        <v>14.58</v>
      </c>
      <c r="F315" s="342"/>
      <c r="G315" s="344">
        <f t="shared" si="2"/>
        <v>6902.1199999999862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291</v>
      </c>
      <c r="B316" s="341">
        <v>41</v>
      </c>
      <c r="C316" s="309">
        <v>46094</v>
      </c>
      <c r="D316" s="310" t="s">
        <v>416</v>
      </c>
      <c r="E316" s="342"/>
      <c r="F316" s="342">
        <v>300</v>
      </c>
      <c r="G316" s="344">
        <f t="shared" si="2"/>
        <v>6916.6999999999862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1</v>
      </c>
      <c r="C317" s="309">
        <v>46094</v>
      </c>
      <c r="D317" s="310" t="s">
        <v>312</v>
      </c>
      <c r="E317" s="342">
        <v>17.71</v>
      </c>
      <c r="F317" s="342"/>
      <c r="G317" s="344">
        <f t="shared" si="2"/>
        <v>6616.6999999999862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4</v>
      </c>
      <c r="C318" s="309">
        <v>46094</v>
      </c>
      <c r="D318" s="310" t="s">
        <v>296</v>
      </c>
      <c r="E318" s="342">
        <v>31.56</v>
      </c>
      <c r="F318" s="342"/>
      <c r="G318" s="344">
        <f t="shared" si="2"/>
        <v>6634.4099999999862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2</v>
      </c>
      <c r="C319" s="309">
        <v>46094</v>
      </c>
      <c r="D319" s="310" t="s">
        <v>296</v>
      </c>
      <c r="E319" s="342">
        <v>34.79</v>
      </c>
      <c r="F319" s="342"/>
      <c r="G319" s="344">
        <f t="shared" si="2"/>
        <v>6665.9699999999866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46094</v>
      </c>
      <c r="D320" s="310" t="s">
        <v>417</v>
      </c>
      <c r="E320" s="342">
        <v>23.9</v>
      </c>
      <c r="F320" s="342"/>
      <c r="G320" s="344">
        <f t="shared" si="2"/>
        <v>6700.7599999999866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3</v>
      </c>
      <c r="C321" s="309">
        <v>46094</v>
      </c>
      <c r="D321" s="310" t="s">
        <v>352</v>
      </c>
      <c r="E321" s="342">
        <v>7.26</v>
      </c>
      <c r="F321" s="342"/>
      <c r="G321" s="344">
        <f t="shared" si="2"/>
        <v>6724.6599999999862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5</v>
      </c>
      <c r="C322" s="309">
        <v>46094</v>
      </c>
      <c r="D322" s="310" t="s">
        <v>359</v>
      </c>
      <c r="E322" s="342">
        <v>85</v>
      </c>
      <c r="F322" s="342"/>
      <c r="G322" s="344">
        <f t="shared" si="2"/>
        <v>6731.9199999999864</v>
      </c>
      <c r="H322" s="345" t="s">
        <v>298</v>
      </c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8</v>
      </c>
      <c r="C323" s="309">
        <v>46093</v>
      </c>
      <c r="D323" s="310" t="s">
        <v>418</v>
      </c>
      <c r="E323" s="342">
        <v>51.22</v>
      </c>
      <c r="F323" s="342"/>
      <c r="G323" s="344">
        <f t="shared" si="2"/>
        <v>6816.9199999999864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2</v>
      </c>
      <c r="C324" s="309">
        <v>46093</v>
      </c>
      <c r="D324" s="310" t="s">
        <v>419</v>
      </c>
      <c r="E324" s="342">
        <v>57.43</v>
      </c>
      <c r="F324" s="342"/>
      <c r="G324" s="344">
        <f t="shared" si="2"/>
        <v>6868.1399999999867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2</v>
      </c>
      <c r="C325" s="309">
        <v>46093</v>
      </c>
      <c r="D325" s="310" t="s">
        <v>363</v>
      </c>
      <c r="E325" s="342">
        <v>17.45</v>
      </c>
      <c r="F325" s="342"/>
      <c r="G325" s="344">
        <f t="shared" si="2"/>
        <v>6925.569999999987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8</v>
      </c>
      <c r="C326" s="309">
        <v>46093</v>
      </c>
      <c r="D326" s="310" t="s">
        <v>321</v>
      </c>
      <c r="E326" s="342">
        <v>7.92</v>
      </c>
      <c r="F326" s="342"/>
      <c r="G326" s="344">
        <f t="shared" si="2"/>
        <v>6943.0199999999868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291</v>
      </c>
      <c r="B327" s="341">
        <v>38</v>
      </c>
      <c r="C327" s="309">
        <v>46093</v>
      </c>
      <c r="D327" s="310" t="s">
        <v>293</v>
      </c>
      <c r="E327" s="342"/>
      <c r="F327" s="342">
        <v>4726.92</v>
      </c>
      <c r="G327" s="344">
        <f t="shared" si="2"/>
        <v>6950.9399999999869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46093</v>
      </c>
      <c r="D328" s="310" t="s">
        <v>392</v>
      </c>
      <c r="E328" s="342">
        <v>15</v>
      </c>
      <c r="F328" s="342"/>
      <c r="G328" s="344">
        <f t="shared" si="2"/>
        <v>2224.0199999999868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6</v>
      </c>
      <c r="C329" s="309">
        <v>46093</v>
      </c>
      <c r="D329" s="310" t="s">
        <v>420</v>
      </c>
      <c r="E329" s="342">
        <v>12</v>
      </c>
      <c r="F329" s="342"/>
      <c r="G329" s="344">
        <f t="shared" si="2"/>
        <v>2239.0199999999868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19</v>
      </c>
      <c r="C330" s="309">
        <v>46093</v>
      </c>
      <c r="D330" s="310" t="s">
        <v>191</v>
      </c>
      <c r="E330" s="342">
        <v>200</v>
      </c>
      <c r="F330" s="342"/>
      <c r="G330" s="344">
        <f t="shared" si="2"/>
        <v>2251.0199999999868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46092</v>
      </c>
      <c r="D331" s="310" t="s">
        <v>421</v>
      </c>
      <c r="E331" s="342">
        <v>-10.050000000000001</v>
      </c>
      <c r="F331" s="342"/>
      <c r="G331" s="344">
        <f t="shared" si="2"/>
        <v>2451.0199999999868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6</v>
      </c>
      <c r="C332" s="309">
        <v>46092</v>
      </c>
      <c r="D332" s="310" t="s">
        <v>422</v>
      </c>
      <c r="E332" s="342">
        <v>25</v>
      </c>
      <c r="F332" s="342"/>
      <c r="G332" s="344">
        <f t="shared" si="2"/>
        <v>2440.9699999999866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2</v>
      </c>
      <c r="C333" s="309">
        <v>46092</v>
      </c>
      <c r="D333" s="310" t="s">
        <v>301</v>
      </c>
      <c r="E333" s="342">
        <v>-9</v>
      </c>
      <c r="F333" s="342"/>
      <c r="G333" s="344">
        <f t="shared" si="2"/>
        <v>2465.9699999999866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291</v>
      </c>
      <c r="B334" s="341">
        <v>41</v>
      </c>
      <c r="C334" s="309">
        <v>46092</v>
      </c>
      <c r="D334" s="310" t="s">
        <v>416</v>
      </c>
      <c r="E334" s="342"/>
      <c r="F334" s="342">
        <v>500</v>
      </c>
      <c r="G334" s="344">
        <f t="shared" si="2"/>
        <v>2456.9699999999866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2</v>
      </c>
      <c r="C335" s="309">
        <v>46092</v>
      </c>
      <c r="D335" s="310" t="s">
        <v>296</v>
      </c>
      <c r="E335" s="342">
        <v>16.170000000000002</v>
      </c>
      <c r="F335" s="342"/>
      <c r="G335" s="344">
        <f t="shared" si="2"/>
        <v>1956.9699999999864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294</v>
      </c>
      <c r="B336" s="341">
        <v>22</v>
      </c>
      <c r="C336" s="309">
        <v>46092</v>
      </c>
      <c r="D336" s="310" t="s">
        <v>356</v>
      </c>
      <c r="E336" s="342">
        <v>19.16</v>
      </c>
      <c r="F336" s="342"/>
      <c r="G336" s="344">
        <f t="shared" si="2"/>
        <v>1973.1399999999865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339</v>
      </c>
      <c r="B337" s="341" t="s">
        <v>339</v>
      </c>
      <c r="C337" s="309">
        <v>46091</v>
      </c>
      <c r="D337" s="310" t="s">
        <v>182</v>
      </c>
      <c r="E337" s="342">
        <v>47.28</v>
      </c>
      <c r="F337" s="342"/>
      <c r="G337" s="344">
        <f t="shared" si="2"/>
        <v>1992.2999999999865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294</v>
      </c>
      <c r="B338" s="341">
        <v>13</v>
      </c>
      <c r="C338" s="309">
        <v>46091</v>
      </c>
      <c r="D338" s="310" t="s">
        <v>182</v>
      </c>
      <c r="E338" s="342">
        <v>134.93</v>
      </c>
      <c r="F338" s="342"/>
      <c r="G338" s="344">
        <f t="shared" si="2"/>
        <v>2039.5799999999865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8</v>
      </c>
      <c r="C339" s="309">
        <v>46091</v>
      </c>
      <c r="D339" s="310" t="s">
        <v>295</v>
      </c>
      <c r="E339" s="342">
        <v>7.44</v>
      </c>
      <c r="F339" s="342"/>
      <c r="G339" s="344">
        <f t="shared" si="2"/>
        <v>2174.5099999999866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4</v>
      </c>
      <c r="C340" s="309">
        <v>46091</v>
      </c>
      <c r="D340" s="310" t="s">
        <v>295</v>
      </c>
      <c r="E340" s="342">
        <v>29.53</v>
      </c>
      <c r="F340" s="342"/>
      <c r="G340" s="344">
        <f t="shared" si="2"/>
        <v>2181.9499999999866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4</v>
      </c>
      <c r="C341" s="309">
        <v>46091</v>
      </c>
      <c r="D341" s="310" t="s">
        <v>311</v>
      </c>
      <c r="E341" s="342">
        <v>34.119999999999997</v>
      </c>
      <c r="F341" s="342"/>
      <c r="G341" s="344">
        <f t="shared" si="2"/>
        <v>2211.4799999999868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2</v>
      </c>
      <c r="C342" s="309">
        <v>46091</v>
      </c>
      <c r="D342" s="310" t="s">
        <v>423</v>
      </c>
      <c r="E342" s="342">
        <v>18.57</v>
      </c>
      <c r="F342" s="342"/>
      <c r="G342" s="344">
        <f t="shared" si="2"/>
        <v>2245.5999999999867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294</v>
      </c>
      <c r="B343" s="341">
        <v>16</v>
      </c>
      <c r="C343" s="309">
        <v>46091</v>
      </c>
      <c r="D343" s="310" t="s">
        <v>424</v>
      </c>
      <c r="E343" s="342">
        <v>107</v>
      </c>
      <c r="F343" s="342"/>
      <c r="G343" s="344">
        <f t="shared" si="2"/>
        <v>2264.1699999999869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294</v>
      </c>
      <c r="B344" s="341">
        <v>18</v>
      </c>
      <c r="C344" s="309">
        <v>46090</v>
      </c>
      <c r="D344" s="310" t="s">
        <v>367</v>
      </c>
      <c r="E344" s="342">
        <v>400</v>
      </c>
      <c r="F344" s="342"/>
      <c r="G344" s="344">
        <f t="shared" si="2"/>
        <v>2371.1699999999869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4</v>
      </c>
      <c r="C345" s="309">
        <v>46090</v>
      </c>
      <c r="D345" s="310" t="s">
        <v>296</v>
      </c>
      <c r="E345" s="342">
        <v>24.69</v>
      </c>
      <c r="F345" s="342"/>
      <c r="G345" s="344">
        <f t="shared" si="2"/>
        <v>2771.1699999999869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3</v>
      </c>
      <c r="C346" s="309">
        <v>46090</v>
      </c>
      <c r="D346" s="310" t="s">
        <v>425</v>
      </c>
      <c r="E346" s="342">
        <v>4.59</v>
      </c>
      <c r="F346" s="342"/>
      <c r="G346" s="344">
        <f t="shared" si="2"/>
        <v>2795.8599999999869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294</v>
      </c>
      <c r="B347" s="341">
        <v>9</v>
      </c>
      <c r="C347" s="309">
        <v>46090</v>
      </c>
      <c r="D347" s="310" t="s">
        <v>58</v>
      </c>
      <c r="E347" s="342">
        <v>1281.53</v>
      </c>
      <c r="F347" s="342"/>
      <c r="G347" s="344">
        <f t="shared" si="2"/>
        <v>2800.4499999999871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7</v>
      </c>
      <c r="C348" s="309">
        <v>46090</v>
      </c>
      <c r="D348" s="310" t="s">
        <v>342</v>
      </c>
      <c r="E348" s="342">
        <v>40.61</v>
      </c>
      <c r="F348" s="342"/>
      <c r="G348" s="344">
        <f t="shared" si="2"/>
        <v>4081.9799999999873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287</v>
      </c>
      <c r="B349" s="341" t="s">
        <v>287</v>
      </c>
      <c r="C349" s="309">
        <v>46090</v>
      </c>
      <c r="D349" s="310" t="s">
        <v>426</v>
      </c>
      <c r="E349" s="342">
        <v>380</v>
      </c>
      <c r="F349" s="342">
        <v>380</v>
      </c>
      <c r="G349" s="344">
        <f t="shared" si="2"/>
        <v>4122.5899999999874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2</v>
      </c>
      <c r="C350" s="309">
        <v>46090</v>
      </c>
      <c r="D350" s="310" t="s">
        <v>427</v>
      </c>
      <c r="E350" s="342">
        <v>15</v>
      </c>
      <c r="F350" s="342"/>
      <c r="G350" s="344">
        <f t="shared" si="2"/>
        <v>4122.5899999999874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2</v>
      </c>
      <c r="C351" s="309">
        <v>46090</v>
      </c>
      <c r="D351" s="310" t="s">
        <v>392</v>
      </c>
      <c r="E351" s="342">
        <v>15</v>
      </c>
      <c r="F351" s="342"/>
      <c r="G351" s="344">
        <f t="shared" si="2"/>
        <v>4137.5899999999874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289</v>
      </c>
      <c r="B352" s="341">
        <v>6</v>
      </c>
      <c r="C352" s="309">
        <v>46090</v>
      </c>
      <c r="D352" s="310" t="s">
        <v>300</v>
      </c>
      <c r="E352" s="342">
        <v>70.66</v>
      </c>
      <c r="F352" s="342"/>
      <c r="G352" s="344">
        <f t="shared" si="2"/>
        <v>4152.5899999999874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1</v>
      </c>
      <c r="C353" s="309">
        <v>46089</v>
      </c>
      <c r="D353" s="310" t="s">
        <v>312</v>
      </c>
      <c r="E353" s="342">
        <v>109.77</v>
      </c>
      <c r="F353" s="342"/>
      <c r="G353" s="344">
        <f t="shared" si="2"/>
        <v>4223.2499999999873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46089</v>
      </c>
      <c r="D354" s="310" t="s">
        <v>307</v>
      </c>
      <c r="E354" s="342">
        <v>9.3800000000000008</v>
      </c>
      <c r="F354" s="342"/>
      <c r="G354" s="344">
        <f t="shared" si="2"/>
        <v>4333.0199999999877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3</v>
      </c>
      <c r="C355" s="309">
        <v>46089</v>
      </c>
      <c r="D355" s="310" t="s">
        <v>428</v>
      </c>
      <c r="E355" s="342">
        <v>3.85</v>
      </c>
      <c r="F355" s="342"/>
      <c r="G355" s="344">
        <f t="shared" si="2"/>
        <v>4342.3999999999878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2</v>
      </c>
      <c r="C356" s="309">
        <v>46089</v>
      </c>
      <c r="D356" s="310" t="s">
        <v>413</v>
      </c>
      <c r="E356" s="342">
        <v>88.54</v>
      </c>
      <c r="F356" s="342"/>
      <c r="G356" s="344">
        <f t="shared" si="2"/>
        <v>4346.2499999999882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2</v>
      </c>
      <c r="C357" s="309">
        <v>46089</v>
      </c>
      <c r="D357" s="310" t="s">
        <v>363</v>
      </c>
      <c r="E357" s="342">
        <v>8.3800000000000008</v>
      </c>
      <c r="F357" s="342"/>
      <c r="G357" s="344">
        <f t="shared" si="2"/>
        <v>4434.7899999999881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2</v>
      </c>
      <c r="C358" s="309">
        <v>46089</v>
      </c>
      <c r="D358" s="310" t="s">
        <v>301</v>
      </c>
      <c r="E358" s="342">
        <v>39.549999999999997</v>
      </c>
      <c r="F358" s="342"/>
      <c r="G358" s="344">
        <f t="shared" si="2"/>
        <v>4443.1699999999882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4</v>
      </c>
      <c r="C359" s="309">
        <v>46089</v>
      </c>
      <c r="D359" s="310" t="s">
        <v>429</v>
      </c>
      <c r="E359" s="342">
        <v>31.68</v>
      </c>
      <c r="F359" s="342"/>
      <c r="G359" s="344">
        <f t="shared" si="2"/>
        <v>4482.7199999999884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46088</v>
      </c>
      <c r="D360" s="310" t="s">
        <v>309</v>
      </c>
      <c r="E360" s="342">
        <v>24.65</v>
      </c>
      <c r="F360" s="342"/>
      <c r="G360" s="344">
        <f t="shared" si="2"/>
        <v>4514.3999999999887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2</v>
      </c>
      <c r="C361" s="309">
        <v>46088</v>
      </c>
      <c r="D361" s="310" t="s">
        <v>350</v>
      </c>
      <c r="E361" s="342">
        <v>11.04</v>
      </c>
      <c r="F361" s="342"/>
      <c r="G361" s="344">
        <f t="shared" si="2"/>
        <v>4539.0499999999884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289</v>
      </c>
      <c r="B362" s="341">
        <v>8</v>
      </c>
      <c r="C362" s="309">
        <v>46088</v>
      </c>
      <c r="D362" s="310" t="s">
        <v>321</v>
      </c>
      <c r="E362" s="342">
        <v>11.5</v>
      </c>
      <c r="F362" s="342"/>
      <c r="G362" s="344">
        <f t="shared" si="2"/>
        <v>4550.0899999999883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289</v>
      </c>
      <c r="B363" s="341">
        <v>8</v>
      </c>
      <c r="C363" s="309">
        <v>46088</v>
      </c>
      <c r="D363" s="310" t="s">
        <v>296</v>
      </c>
      <c r="E363" s="342">
        <v>12.44</v>
      </c>
      <c r="F363" s="342"/>
      <c r="G363" s="344">
        <f t="shared" si="2"/>
        <v>4561.5899999999883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289</v>
      </c>
      <c r="B364" s="341">
        <v>4</v>
      </c>
      <c r="C364" s="309">
        <v>46088</v>
      </c>
      <c r="D364" s="310" t="s">
        <v>296</v>
      </c>
      <c r="E364" s="342">
        <v>23.62</v>
      </c>
      <c r="F364" s="342"/>
      <c r="G364" s="344">
        <f t="shared" si="2"/>
        <v>4574.0299999999879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289</v>
      </c>
      <c r="B365" s="341">
        <v>2</v>
      </c>
      <c r="C365" s="309">
        <v>46088</v>
      </c>
      <c r="D365" s="310" t="s">
        <v>301</v>
      </c>
      <c r="E365" s="342">
        <v>36.049999999999997</v>
      </c>
      <c r="F365" s="342"/>
      <c r="G365" s="344">
        <f t="shared" si="2"/>
        <v>4597.6499999999878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14</v>
      </c>
      <c r="C366" s="309">
        <v>46087</v>
      </c>
      <c r="D366" s="310" t="s">
        <v>372</v>
      </c>
      <c r="E366" s="342">
        <v>66.67</v>
      </c>
      <c r="F366" s="342"/>
      <c r="G366" s="344">
        <f t="shared" si="2"/>
        <v>4633.699999999988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2</v>
      </c>
      <c r="C367" s="309">
        <v>46087</v>
      </c>
      <c r="D367" s="310" t="s">
        <v>296</v>
      </c>
      <c r="E367" s="342">
        <v>17.850000000000001</v>
      </c>
      <c r="F367" s="342"/>
      <c r="G367" s="344">
        <f t="shared" si="2"/>
        <v>4700.3699999999881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1</v>
      </c>
      <c r="C368" s="309">
        <v>46087</v>
      </c>
      <c r="D368" s="310" t="s">
        <v>304</v>
      </c>
      <c r="E368" s="342">
        <v>112.13</v>
      </c>
      <c r="F368" s="342"/>
      <c r="G368" s="344">
        <f t="shared" si="2"/>
        <v>4718.2199999999884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3</v>
      </c>
      <c r="C369" s="309">
        <v>46087</v>
      </c>
      <c r="D369" s="310" t="s">
        <v>327</v>
      </c>
      <c r="E369" s="342">
        <v>7.31</v>
      </c>
      <c r="F369" s="342"/>
      <c r="G369" s="344">
        <f t="shared" si="2"/>
        <v>4830.3499999999885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291</v>
      </c>
      <c r="B370" s="341">
        <v>39</v>
      </c>
      <c r="C370" s="309">
        <v>46086</v>
      </c>
      <c r="D370" s="310" t="s">
        <v>292</v>
      </c>
      <c r="E370" s="342"/>
      <c r="F370" s="342">
        <v>2763.78</v>
      </c>
      <c r="G370" s="344">
        <f t="shared" si="2"/>
        <v>4837.6599999999889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4</v>
      </c>
      <c r="C371" s="309">
        <v>46086</v>
      </c>
      <c r="D371" s="310" t="s">
        <v>295</v>
      </c>
      <c r="E371" s="342">
        <v>31.52</v>
      </c>
      <c r="F371" s="342"/>
      <c r="G371" s="344">
        <f t="shared" si="2"/>
        <v>2073.8799999999892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289</v>
      </c>
      <c r="B372" s="341">
        <v>2</v>
      </c>
      <c r="C372" s="309">
        <v>46086</v>
      </c>
      <c r="D372" s="310" t="s">
        <v>363</v>
      </c>
      <c r="E372" s="342">
        <v>14.86</v>
      </c>
      <c r="F372" s="342"/>
      <c r="G372" s="344">
        <f t="shared" si="2"/>
        <v>2105.3999999999892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289</v>
      </c>
      <c r="B373" s="341">
        <v>8</v>
      </c>
      <c r="C373" s="309">
        <v>46086</v>
      </c>
      <c r="D373" s="310" t="s">
        <v>418</v>
      </c>
      <c r="E373" s="342">
        <v>44.99</v>
      </c>
      <c r="F373" s="342"/>
      <c r="G373" s="344">
        <f t="shared" si="2"/>
        <v>2120.2599999999893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2</v>
      </c>
      <c r="C374" s="309">
        <v>46085</v>
      </c>
      <c r="D374" s="310" t="s">
        <v>430</v>
      </c>
      <c r="E374" s="342">
        <v>15</v>
      </c>
      <c r="F374" s="342"/>
      <c r="G374" s="344">
        <f t="shared" si="2"/>
        <v>2165.2499999999891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46085</v>
      </c>
      <c r="D375" s="310" t="s">
        <v>296</v>
      </c>
      <c r="E375" s="342">
        <v>10.84</v>
      </c>
      <c r="F375" s="342"/>
      <c r="G375" s="344">
        <f t="shared" si="2"/>
        <v>2180.2499999999891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14</v>
      </c>
      <c r="C376" s="309">
        <v>46085</v>
      </c>
      <c r="D376" s="310" t="s">
        <v>373</v>
      </c>
      <c r="E376" s="342">
        <v>68.739999999999995</v>
      </c>
      <c r="F376" s="342"/>
      <c r="G376" s="344">
        <f t="shared" si="2"/>
        <v>2191.0899999999892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4</v>
      </c>
      <c r="C377" s="309">
        <v>46085</v>
      </c>
      <c r="D377" s="310" t="s">
        <v>311</v>
      </c>
      <c r="E377" s="342">
        <v>30.67</v>
      </c>
      <c r="F377" s="342"/>
      <c r="G377" s="344">
        <f t="shared" si="2"/>
        <v>2259.829999999989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294</v>
      </c>
      <c r="B378" s="341">
        <v>17</v>
      </c>
      <c r="C378" s="309">
        <v>46085</v>
      </c>
      <c r="D378" s="310" t="s">
        <v>376</v>
      </c>
      <c r="E378" s="342">
        <v>99</v>
      </c>
      <c r="F378" s="342"/>
      <c r="G378" s="344">
        <f t="shared" si="2"/>
        <v>2290.4999999999891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21</v>
      </c>
      <c r="C379" s="309">
        <v>46084</v>
      </c>
      <c r="D379" s="310" t="s">
        <v>194</v>
      </c>
      <c r="E379" s="342">
        <v>40.72</v>
      </c>
      <c r="F379" s="342"/>
      <c r="G379" s="344">
        <f t="shared" si="2"/>
        <v>2389.4999999999891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284</v>
      </c>
      <c r="B380" s="341">
        <v>36</v>
      </c>
      <c r="C380" s="309">
        <v>46084</v>
      </c>
      <c r="D380" s="310" t="s">
        <v>380</v>
      </c>
      <c r="E380" s="342">
        <v>50</v>
      </c>
      <c r="F380" s="342"/>
      <c r="G380" s="344">
        <f t="shared" si="2"/>
        <v>2430.2199999999889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289</v>
      </c>
      <c r="B381" s="341">
        <v>2</v>
      </c>
      <c r="C381" s="309">
        <v>46084</v>
      </c>
      <c r="D381" s="310" t="s">
        <v>296</v>
      </c>
      <c r="E381" s="342">
        <v>14.67</v>
      </c>
      <c r="F381" s="342"/>
      <c r="G381" s="344">
        <f t="shared" si="2"/>
        <v>2480.2199999999889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4</v>
      </c>
      <c r="C382" s="309">
        <v>46084</v>
      </c>
      <c r="D382" s="310" t="s">
        <v>296</v>
      </c>
      <c r="E382" s="342">
        <v>27.42</v>
      </c>
      <c r="F382" s="342"/>
      <c r="G382" s="344">
        <f t="shared" si="2"/>
        <v>2494.889999999989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6</v>
      </c>
      <c r="C383" s="309">
        <v>46084</v>
      </c>
      <c r="D383" s="310" t="s">
        <v>431</v>
      </c>
      <c r="E383" s="342">
        <v>106.27</v>
      </c>
      <c r="F383" s="342"/>
      <c r="G383" s="344">
        <f t="shared" si="2"/>
        <v>2522.309999999989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6</v>
      </c>
      <c r="C384" s="309">
        <v>46084</v>
      </c>
      <c r="D384" s="310" t="s">
        <v>431</v>
      </c>
      <c r="E384" s="342">
        <v>-107</v>
      </c>
      <c r="F384" s="342"/>
      <c r="G384" s="344">
        <f t="shared" si="2"/>
        <v>2628.579999999989</v>
      </c>
      <c r="H384" s="345" t="s">
        <v>298</v>
      </c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2</v>
      </c>
      <c r="C385" s="309">
        <v>46083</v>
      </c>
      <c r="D385" s="310" t="s">
        <v>301</v>
      </c>
      <c r="E385" s="342">
        <v>20</v>
      </c>
      <c r="F385" s="342"/>
      <c r="G385" s="344">
        <f t="shared" si="2"/>
        <v>2521.579999999989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287</v>
      </c>
      <c r="B386" s="341" t="s">
        <v>287</v>
      </c>
      <c r="C386" s="309">
        <v>46083</v>
      </c>
      <c r="D386" s="310" t="s">
        <v>432</v>
      </c>
      <c r="E386" s="342">
        <v>185.64</v>
      </c>
      <c r="F386" s="342">
        <v>185.64</v>
      </c>
      <c r="G386" s="344">
        <f t="shared" si="2"/>
        <v>2541.579999999989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46083</v>
      </c>
      <c r="D387" s="310" t="s">
        <v>433</v>
      </c>
      <c r="E387" s="342">
        <v>70.12</v>
      </c>
      <c r="F387" s="342"/>
      <c r="G387" s="344">
        <f t="shared" si="2"/>
        <v>2541.579999999989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294</v>
      </c>
      <c r="B388" s="341">
        <v>17</v>
      </c>
      <c r="C388" s="309">
        <v>46083</v>
      </c>
      <c r="D388" s="310" t="s">
        <v>188</v>
      </c>
      <c r="E388" s="342">
        <v>41.44</v>
      </c>
      <c r="F388" s="342"/>
      <c r="G388" s="344">
        <f t="shared" si="2"/>
        <v>2611.6999999999889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8</v>
      </c>
      <c r="C389" s="309">
        <v>46083</v>
      </c>
      <c r="D389" s="310" t="s">
        <v>296</v>
      </c>
      <c r="E389" s="342">
        <v>8.7200000000000006</v>
      </c>
      <c r="F389" s="342"/>
      <c r="G389" s="344">
        <f t="shared" si="2"/>
        <v>2653.139999999989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294</v>
      </c>
      <c r="B390" s="341">
        <v>22</v>
      </c>
      <c r="C390" s="309">
        <v>46082</v>
      </c>
      <c r="D390" s="310" t="s">
        <v>381</v>
      </c>
      <c r="E390" s="342">
        <v>6.37</v>
      </c>
      <c r="F390" s="342"/>
      <c r="G390" s="344">
        <f t="shared" si="2"/>
        <v>2661.8599999999888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2</v>
      </c>
      <c r="C391" s="309">
        <v>46082</v>
      </c>
      <c r="D391" s="310" t="s">
        <v>296</v>
      </c>
      <c r="E391" s="342">
        <v>9.8699999999999992</v>
      </c>
      <c r="F391" s="342"/>
      <c r="G391" s="344">
        <f t="shared" si="2"/>
        <v>2668.2299999999886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1</v>
      </c>
      <c r="C392" s="309">
        <v>46082</v>
      </c>
      <c r="D392" s="310" t="s">
        <v>312</v>
      </c>
      <c r="E392" s="342">
        <v>119.55</v>
      </c>
      <c r="F392" s="342"/>
      <c r="G392" s="344">
        <f t="shared" si="2"/>
        <v>2678.0999999999885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46082</v>
      </c>
      <c r="D393" s="310" t="s">
        <v>352</v>
      </c>
      <c r="E393" s="342">
        <v>25</v>
      </c>
      <c r="F393" s="342"/>
      <c r="G393" s="344">
        <f t="shared" si="2"/>
        <v>2797.6499999999887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1</v>
      </c>
      <c r="C394" s="309">
        <v>46082</v>
      </c>
      <c r="D394" s="310" t="s">
        <v>304</v>
      </c>
      <c r="E394" s="342">
        <v>119.17</v>
      </c>
      <c r="F394" s="342"/>
      <c r="G394" s="344">
        <f t="shared" si="2"/>
        <v>2822.6499999999887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284</v>
      </c>
      <c r="B395" s="341">
        <v>37</v>
      </c>
      <c r="C395" s="309">
        <v>46081</v>
      </c>
      <c r="D395" s="310" t="s">
        <v>434</v>
      </c>
      <c r="E395" s="342">
        <v>3764.91</v>
      </c>
      <c r="F395" s="342"/>
      <c r="G395" s="344">
        <f t="shared" si="2"/>
        <v>2941.8199999999888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286</v>
      </c>
      <c r="B396" s="341">
        <v>25</v>
      </c>
      <c r="C396" s="309">
        <v>46081</v>
      </c>
      <c r="D396" s="309" t="s">
        <v>204</v>
      </c>
      <c r="E396" s="342">
        <v>350</v>
      </c>
      <c r="F396" s="342"/>
      <c r="G396" s="344">
        <f t="shared" si="2"/>
        <v>6706.7299999999886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286</v>
      </c>
      <c r="B397" s="341">
        <v>26</v>
      </c>
      <c r="C397" s="309">
        <v>46081</v>
      </c>
      <c r="D397" s="309" t="s">
        <v>205</v>
      </c>
      <c r="E397" s="342">
        <v>320</v>
      </c>
      <c r="F397" s="342"/>
      <c r="G397" s="344">
        <f t="shared" si="2"/>
        <v>7056.7299999999886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286</v>
      </c>
      <c r="B398" s="341">
        <v>27</v>
      </c>
      <c r="C398" s="309">
        <v>46081</v>
      </c>
      <c r="D398" s="309" t="s">
        <v>206</v>
      </c>
      <c r="E398" s="342">
        <v>25</v>
      </c>
      <c r="F398" s="342"/>
      <c r="G398" s="344">
        <f t="shared" si="2"/>
        <v>7376.7299999999886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286</v>
      </c>
      <c r="B399" s="341">
        <v>28</v>
      </c>
      <c r="C399" s="309">
        <v>46081</v>
      </c>
      <c r="D399" s="309" t="s">
        <v>207</v>
      </c>
      <c r="E399" s="342">
        <v>25</v>
      </c>
      <c r="F399" s="342"/>
      <c r="G399" s="344">
        <f t="shared" si="2"/>
        <v>7401.7299999999886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286</v>
      </c>
      <c r="B400" s="341">
        <v>29</v>
      </c>
      <c r="C400" s="309">
        <v>46081</v>
      </c>
      <c r="D400" s="309" t="s">
        <v>208</v>
      </c>
      <c r="E400" s="342">
        <v>45</v>
      </c>
      <c r="F400" s="342"/>
      <c r="G400" s="344">
        <f t="shared" si="2"/>
        <v>7426.7299999999886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286</v>
      </c>
      <c r="B401" s="341">
        <v>30</v>
      </c>
      <c r="C401" s="309">
        <v>46081</v>
      </c>
      <c r="D401" s="309" t="s">
        <v>209</v>
      </c>
      <c r="E401" s="342">
        <v>400</v>
      </c>
      <c r="F401" s="342"/>
      <c r="G401" s="344">
        <f t="shared" si="2"/>
        <v>7471.7299999999886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286</v>
      </c>
      <c r="B402" s="341">
        <v>31</v>
      </c>
      <c r="C402" s="309">
        <v>46081</v>
      </c>
      <c r="D402" s="309" t="s">
        <v>210</v>
      </c>
      <c r="E402" s="342">
        <v>375</v>
      </c>
      <c r="F402" s="342"/>
      <c r="G402" s="344">
        <f t="shared" si="2"/>
        <v>7871.7299999999886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286</v>
      </c>
      <c r="B403" s="341">
        <v>32</v>
      </c>
      <c r="C403" s="309">
        <v>46081</v>
      </c>
      <c r="D403" s="309" t="s">
        <v>211</v>
      </c>
      <c r="E403" s="342">
        <v>100</v>
      </c>
      <c r="F403" s="342"/>
      <c r="G403" s="344">
        <f t="shared" si="2"/>
        <v>8246.7299999999886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286</v>
      </c>
      <c r="B404" s="341">
        <v>33</v>
      </c>
      <c r="C404" s="309">
        <v>46081</v>
      </c>
      <c r="D404" s="309" t="s">
        <v>212</v>
      </c>
      <c r="E404" s="342">
        <v>85</v>
      </c>
      <c r="F404" s="342"/>
      <c r="G404" s="344">
        <f t="shared" si="2"/>
        <v>8346.7299999999886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286</v>
      </c>
      <c r="B405" s="341">
        <v>34</v>
      </c>
      <c r="C405" s="309">
        <v>46081</v>
      </c>
      <c r="D405" s="309" t="s">
        <v>213</v>
      </c>
      <c r="E405" s="342">
        <v>230</v>
      </c>
      <c r="F405" s="342"/>
      <c r="G405" s="344">
        <f t="shared" si="2"/>
        <v>8431.7299999999886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286</v>
      </c>
      <c r="B406" s="341">
        <v>35</v>
      </c>
      <c r="C406" s="309">
        <v>46081</v>
      </c>
      <c r="D406" s="309" t="s">
        <v>214</v>
      </c>
      <c r="E406" s="342">
        <v>45</v>
      </c>
      <c r="F406" s="342"/>
      <c r="G406" s="344">
        <f t="shared" si="2"/>
        <v>8661.7299999999886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294</v>
      </c>
      <c r="B407" s="341">
        <v>42</v>
      </c>
      <c r="C407" s="309">
        <v>46081</v>
      </c>
      <c r="D407" s="309" t="s">
        <v>200</v>
      </c>
      <c r="E407" s="342">
        <v>51.19</v>
      </c>
      <c r="F407" s="342"/>
      <c r="G407" s="344">
        <f t="shared" si="2"/>
        <v>8706.7299999999886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43</v>
      </c>
      <c r="C408" s="309">
        <v>46081</v>
      </c>
      <c r="D408" s="309" t="s">
        <v>201</v>
      </c>
      <c r="E408" s="342">
        <v>37.17</v>
      </c>
      <c r="F408" s="342"/>
      <c r="G408" s="344">
        <f t="shared" si="2"/>
        <v>8757.9199999999892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294</v>
      </c>
      <c r="B409" s="341">
        <v>10</v>
      </c>
      <c r="C409" s="309">
        <v>46081</v>
      </c>
      <c r="D409" s="309" t="s">
        <v>176</v>
      </c>
      <c r="E409" s="342">
        <v>17.899999999999999</v>
      </c>
      <c r="F409" s="342"/>
      <c r="G409" s="344">
        <f t="shared" si="2"/>
        <v>8795.0899999999892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46080</v>
      </c>
      <c r="D410" s="309" t="s">
        <v>363</v>
      </c>
      <c r="E410" s="342">
        <v>11.17</v>
      </c>
      <c r="F410" s="342"/>
      <c r="G410" s="344">
        <f t="shared" si="2"/>
        <v>8812.9899999999889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2</v>
      </c>
      <c r="C411" s="309">
        <v>46080</v>
      </c>
      <c r="D411" s="310" t="s">
        <v>435</v>
      </c>
      <c r="E411" s="342">
        <v>25</v>
      </c>
      <c r="F411" s="342"/>
      <c r="G411" s="344">
        <f t="shared" si="2"/>
        <v>8824.1599999999889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289</v>
      </c>
      <c r="B412" s="341">
        <v>2</v>
      </c>
      <c r="C412" s="309">
        <v>46080</v>
      </c>
      <c r="D412" s="310" t="s">
        <v>363</v>
      </c>
      <c r="E412" s="342">
        <v>22.84</v>
      </c>
      <c r="F412" s="342"/>
      <c r="G412" s="344">
        <f t="shared" si="2"/>
        <v>8849.1599999999889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6</v>
      </c>
      <c r="C413" s="309">
        <v>46080</v>
      </c>
      <c r="D413" s="310" t="s">
        <v>436</v>
      </c>
      <c r="E413" s="342">
        <v>-88</v>
      </c>
      <c r="F413" s="342"/>
      <c r="G413" s="344">
        <f t="shared" si="2"/>
        <v>8871.9999999999891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291</v>
      </c>
      <c r="B414" s="341">
        <v>38</v>
      </c>
      <c r="C414" s="309">
        <v>46080</v>
      </c>
      <c r="D414" s="310" t="s">
        <v>293</v>
      </c>
      <c r="E414" s="342"/>
      <c r="F414" s="342">
        <v>4278.1499999999996</v>
      </c>
      <c r="G414" s="344">
        <f t="shared" si="2"/>
        <v>8783.9999999999891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289</v>
      </c>
      <c r="B415" s="341">
        <v>6</v>
      </c>
      <c r="C415" s="309">
        <v>46080</v>
      </c>
      <c r="D415" s="310" t="s">
        <v>437</v>
      </c>
      <c r="E415" s="342">
        <v>25.93</v>
      </c>
      <c r="F415" s="342"/>
      <c r="G415" s="344">
        <f t="shared" si="2"/>
        <v>4505.8499999999904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4</v>
      </c>
      <c r="C416" s="309">
        <v>46079</v>
      </c>
      <c r="D416" s="310" t="s">
        <v>311</v>
      </c>
      <c r="E416" s="342">
        <v>29.84</v>
      </c>
      <c r="F416" s="342"/>
      <c r="G416" s="344">
        <f t="shared" si="2"/>
        <v>4531.7799999999907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5</v>
      </c>
      <c r="C417" s="309">
        <v>46079</v>
      </c>
      <c r="D417" s="310" t="s">
        <v>438</v>
      </c>
      <c r="E417" s="342">
        <v>103.25</v>
      </c>
      <c r="F417" s="342"/>
      <c r="G417" s="344">
        <f t="shared" si="2"/>
        <v>4561.6199999999908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8</v>
      </c>
      <c r="C418" s="309">
        <v>46079</v>
      </c>
      <c r="D418" s="310" t="s">
        <v>362</v>
      </c>
      <c r="E418" s="342">
        <v>26.02</v>
      </c>
      <c r="F418" s="342"/>
      <c r="G418" s="344">
        <f t="shared" si="2"/>
        <v>4664.8699999999908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294</v>
      </c>
      <c r="B419" s="341">
        <v>24</v>
      </c>
      <c r="C419" s="309">
        <v>46079</v>
      </c>
      <c r="D419" s="310" t="s">
        <v>439</v>
      </c>
      <c r="E419" s="342">
        <v>84.83</v>
      </c>
      <c r="F419" s="342"/>
      <c r="G419" s="344">
        <f t="shared" si="2"/>
        <v>4690.8899999999912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2</v>
      </c>
      <c r="C420" s="309">
        <v>46079</v>
      </c>
      <c r="D420" s="310" t="s">
        <v>296</v>
      </c>
      <c r="E420" s="342">
        <v>17.87</v>
      </c>
      <c r="F420" s="342"/>
      <c r="G420" s="344">
        <f t="shared" si="2"/>
        <v>4775.7199999999912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5</v>
      </c>
      <c r="C421" s="309">
        <v>46079</v>
      </c>
      <c r="D421" s="310" t="s">
        <v>440</v>
      </c>
      <c r="E421" s="342">
        <v>123.64</v>
      </c>
      <c r="F421" s="342"/>
      <c r="G421" s="344">
        <f t="shared" si="2"/>
        <v>4793.5899999999911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8</v>
      </c>
      <c r="C422" s="309">
        <v>46078</v>
      </c>
      <c r="D422" s="310" t="s">
        <v>321</v>
      </c>
      <c r="E422" s="342">
        <v>18.5</v>
      </c>
      <c r="F422" s="342"/>
      <c r="G422" s="344">
        <f t="shared" si="2"/>
        <v>4917.2299999999914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46078</v>
      </c>
      <c r="D423" s="310" t="s">
        <v>296</v>
      </c>
      <c r="E423" s="342">
        <v>50.96</v>
      </c>
      <c r="F423" s="342"/>
      <c r="G423" s="344">
        <f t="shared" si="2"/>
        <v>4935.7299999999914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8</v>
      </c>
      <c r="C424" s="309">
        <v>46078</v>
      </c>
      <c r="D424" s="310" t="s">
        <v>296</v>
      </c>
      <c r="E424" s="342">
        <v>11.28</v>
      </c>
      <c r="F424" s="342"/>
      <c r="G424" s="344">
        <f t="shared" si="2"/>
        <v>4986.6899999999914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12</v>
      </c>
      <c r="C425" s="309">
        <v>46078</v>
      </c>
      <c r="D425" s="310" t="s">
        <v>315</v>
      </c>
      <c r="E425" s="342">
        <v>204.47</v>
      </c>
      <c r="F425" s="342"/>
      <c r="G425" s="344">
        <f t="shared" si="2"/>
        <v>4997.9699999999912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8</v>
      </c>
      <c r="C426" s="309">
        <v>46078</v>
      </c>
      <c r="D426" s="310" t="s">
        <v>309</v>
      </c>
      <c r="E426" s="342">
        <v>47.99</v>
      </c>
      <c r="F426" s="342"/>
      <c r="G426" s="344">
        <f t="shared" si="2"/>
        <v>5202.4399999999914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1</v>
      </c>
      <c r="C427" s="309">
        <v>46078</v>
      </c>
      <c r="D427" s="310" t="s">
        <v>304</v>
      </c>
      <c r="E427" s="342">
        <v>19.09</v>
      </c>
      <c r="F427" s="342"/>
      <c r="G427" s="344">
        <f t="shared" si="2"/>
        <v>5250.4299999999912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294</v>
      </c>
      <c r="B428" s="341">
        <v>23</v>
      </c>
      <c r="C428" s="309">
        <v>46076</v>
      </c>
      <c r="D428" s="310" t="s">
        <v>67</v>
      </c>
      <c r="E428" s="342">
        <v>650.88</v>
      </c>
      <c r="F428" s="342"/>
      <c r="G428" s="344">
        <f t="shared" si="2"/>
        <v>5269.5199999999913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6</v>
      </c>
      <c r="C429" s="309">
        <v>46076</v>
      </c>
      <c r="D429" s="310" t="s">
        <v>355</v>
      </c>
      <c r="E429" s="342">
        <v>35</v>
      </c>
      <c r="F429" s="342"/>
      <c r="G429" s="344">
        <f t="shared" si="2"/>
        <v>5920.3999999999915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1</v>
      </c>
      <c r="C430" s="309">
        <v>46076</v>
      </c>
      <c r="D430" s="310" t="s">
        <v>307</v>
      </c>
      <c r="E430" s="342">
        <v>128.97999999999999</v>
      </c>
      <c r="F430" s="342"/>
      <c r="G430" s="344">
        <f t="shared" si="2"/>
        <v>5955.3999999999915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46076</v>
      </c>
      <c r="D431" s="310" t="s">
        <v>322</v>
      </c>
      <c r="E431" s="342">
        <v>52.55</v>
      </c>
      <c r="F431" s="342"/>
      <c r="G431" s="344">
        <f t="shared" si="2"/>
        <v>6084.379999999991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3</v>
      </c>
      <c r="C432" s="309">
        <v>46075</v>
      </c>
      <c r="D432" s="310" t="s">
        <v>352</v>
      </c>
      <c r="E432" s="342">
        <v>13.76</v>
      </c>
      <c r="F432" s="342"/>
      <c r="G432" s="344">
        <f t="shared" si="2"/>
        <v>6136.9299999999912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1</v>
      </c>
      <c r="C433" s="309">
        <v>46075</v>
      </c>
      <c r="D433" s="310" t="s">
        <v>312</v>
      </c>
      <c r="E433" s="342">
        <v>187.64</v>
      </c>
      <c r="F433" s="342"/>
      <c r="G433" s="344">
        <f t="shared" si="2"/>
        <v>6150.6899999999914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1</v>
      </c>
      <c r="C434" s="309">
        <v>46074</v>
      </c>
      <c r="D434" s="310" t="s">
        <v>399</v>
      </c>
      <c r="E434" s="342">
        <v>75.78</v>
      </c>
      <c r="F434" s="342"/>
      <c r="G434" s="344">
        <f t="shared" si="2"/>
        <v>6338.3299999999917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46074</v>
      </c>
      <c r="D435" s="310" t="s">
        <v>398</v>
      </c>
      <c r="E435" s="342">
        <v>27.41</v>
      </c>
      <c r="F435" s="342"/>
      <c r="G435" s="344">
        <f t="shared" si="2"/>
        <v>6414.1099999999915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4</v>
      </c>
      <c r="C436" s="309">
        <v>46074</v>
      </c>
      <c r="D436" s="310" t="s">
        <v>441</v>
      </c>
      <c r="E436" s="342">
        <v>32.049999999999997</v>
      </c>
      <c r="F436" s="342"/>
      <c r="G436" s="344">
        <f t="shared" si="2"/>
        <v>6441.5199999999913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2</v>
      </c>
      <c r="C437" s="309">
        <v>46074</v>
      </c>
      <c r="D437" s="310" t="s">
        <v>363</v>
      </c>
      <c r="E437" s="342">
        <v>9.4700000000000006</v>
      </c>
      <c r="F437" s="342"/>
      <c r="G437" s="344">
        <f t="shared" si="2"/>
        <v>6473.5699999999915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2</v>
      </c>
      <c r="C438" s="309">
        <v>46073</v>
      </c>
      <c r="D438" s="310" t="s">
        <v>296</v>
      </c>
      <c r="E438" s="342">
        <v>14.47</v>
      </c>
      <c r="F438" s="342"/>
      <c r="G438" s="344">
        <f t="shared" si="2"/>
        <v>6483.0399999999918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3</v>
      </c>
      <c r="C439" s="309">
        <v>46073</v>
      </c>
      <c r="D439" s="310" t="s">
        <v>360</v>
      </c>
      <c r="E439" s="342">
        <v>11.97</v>
      </c>
      <c r="F439" s="342"/>
      <c r="G439" s="344">
        <f t="shared" si="2"/>
        <v>6497.509999999992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4</v>
      </c>
      <c r="C440" s="309">
        <v>46073</v>
      </c>
      <c r="D440" s="310" t="s">
        <v>360</v>
      </c>
      <c r="E440" s="342">
        <v>59.88</v>
      </c>
      <c r="F440" s="342"/>
      <c r="G440" s="344">
        <f t="shared" si="2"/>
        <v>6509.4799999999923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2</v>
      </c>
      <c r="C441" s="309">
        <v>46073</v>
      </c>
      <c r="D441" s="310" t="s">
        <v>427</v>
      </c>
      <c r="E441" s="342">
        <v>19.57</v>
      </c>
      <c r="F441" s="342"/>
      <c r="G441" s="344">
        <f t="shared" si="2"/>
        <v>6569.3599999999924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294</v>
      </c>
      <c r="B442" s="341">
        <v>22</v>
      </c>
      <c r="C442" s="309">
        <v>46073</v>
      </c>
      <c r="D442" s="310" t="s">
        <v>325</v>
      </c>
      <c r="E442" s="342">
        <v>20.22</v>
      </c>
      <c r="F442" s="342"/>
      <c r="G442" s="344">
        <f t="shared" si="2"/>
        <v>6588.9299999999921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46073</v>
      </c>
      <c r="D443" s="310" t="s">
        <v>363</v>
      </c>
      <c r="E443" s="342">
        <v>5.3</v>
      </c>
      <c r="F443" s="342"/>
      <c r="G443" s="344">
        <f t="shared" si="2"/>
        <v>6609.1499999999924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289</v>
      </c>
      <c r="B444" s="341">
        <v>3</v>
      </c>
      <c r="C444" s="309">
        <v>46073</v>
      </c>
      <c r="D444" s="310" t="s">
        <v>327</v>
      </c>
      <c r="E444" s="342">
        <v>8.1300000000000008</v>
      </c>
      <c r="F444" s="342"/>
      <c r="G444" s="344">
        <f t="shared" si="2"/>
        <v>6614.4499999999925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4</v>
      </c>
      <c r="C445" s="309">
        <v>46073</v>
      </c>
      <c r="D445" s="310" t="s">
        <v>311</v>
      </c>
      <c r="E445" s="342">
        <v>32.43</v>
      </c>
      <c r="F445" s="342"/>
      <c r="G445" s="344">
        <f t="shared" si="2"/>
        <v>6622.5799999999927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8</v>
      </c>
      <c r="C446" s="309">
        <v>46073</v>
      </c>
      <c r="D446" s="310" t="s">
        <v>442</v>
      </c>
      <c r="E446" s="342">
        <v>98.65</v>
      </c>
      <c r="F446" s="342"/>
      <c r="G446" s="344">
        <f t="shared" si="2"/>
        <v>6655.0099999999929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6</v>
      </c>
      <c r="C447" s="309">
        <v>46072</v>
      </c>
      <c r="D447" s="310" t="s">
        <v>300</v>
      </c>
      <c r="E447" s="342">
        <v>30.87</v>
      </c>
      <c r="F447" s="342"/>
      <c r="G447" s="344">
        <f t="shared" si="2"/>
        <v>6753.6599999999926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289</v>
      </c>
      <c r="B448" s="341">
        <v>6</v>
      </c>
      <c r="C448" s="309">
        <v>46072</v>
      </c>
      <c r="D448" s="310" t="s">
        <v>300</v>
      </c>
      <c r="E448" s="342">
        <v>15.96</v>
      </c>
      <c r="F448" s="342"/>
      <c r="G448" s="344">
        <f t="shared" si="2"/>
        <v>6784.5299999999925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46072</v>
      </c>
      <c r="D449" s="310" t="s">
        <v>296</v>
      </c>
      <c r="E449" s="342">
        <v>17.36</v>
      </c>
      <c r="F449" s="342"/>
      <c r="G449" s="344">
        <f t="shared" si="2"/>
        <v>6800.4899999999925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294</v>
      </c>
      <c r="B450" s="341">
        <v>22</v>
      </c>
      <c r="C450" s="309">
        <v>46072</v>
      </c>
      <c r="D450" s="310" t="s">
        <v>408</v>
      </c>
      <c r="E450" s="342">
        <v>7.46</v>
      </c>
      <c r="F450" s="342"/>
      <c r="G450" s="344">
        <f t="shared" si="2"/>
        <v>6817.8499999999922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291</v>
      </c>
      <c r="B451" s="341">
        <v>39</v>
      </c>
      <c r="C451" s="309">
        <v>46072</v>
      </c>
      <c r="D451" s="310" t="s">
        <v>292</v>
      </c>
      <c r="E451" s="342"/>
      <c r="F451" s="342">
        <v>2763.77</v>
      </c>
      <c r="G451" s="344">
        <f t="shared" si="2"/>
        <v>6825.3099999999922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339</v>
      </c>
      <c r="B452" s="341" t="s">
        <v>339</v>
      </c>
      <c r="C452" s="309">
        <v>46071</v>
      </c>
      <c r="D452" s="310" t="s">
        <v>340</v>
      </c>
      <c r="E452" s="342">
        <v>182.55</v>
      </c>
      <c r="F452" s="342"/>
      <c r="G452" s="344">
        <f t="shared" si="2"/>
        <v>4061.5399999999927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294</v>
      </c>
      <c r="B453" s="341">
        <v>15</v>
      </c>
      <c r="C453" s="309">
        <v>46071</v>
      </c>
      <c r="D453" s="310" t="s">
        <v>185</v>
      </c>
      <c r="E453" s="342">
        <v>188.16</v>
      </c>
      <c r="F453" s="342"/>
      <c r="G453" s="344">
        <f t="shared" si="2"/>
        <v>4244.0899999999929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291</v>
      </c>
      <c r="B454" s="341">
        <v>40</v>
      </c>
      <c r="C454" s="309">
        <v>46071</v>
      </c>
      <c r="D454" s="310" t="s">
        <v>318</v>
      </c>
      <c r="E454" s="342"/>
      <c r="F454" s="342">
        <v>1281.58</v>
      </c>
      <c r="G454" s="344">
        <f t="shared" si="2"/>
        <v>4432.2499999999927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6</v>
      </c>
      <c r="C455" s="309">
        <v>46071</v>
      </c>
      <c r="D455" s="310" t="s">
        <v>443</v>
      </c>
      <c r="E455" s="342">
        <v>-146</v>
      </c>
      <c r="F455" s="342"/>
      <c r="G455" s="344">
        <f t="shared" si="2"/>
        <v>3150.6699999999933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289</v>
      </c>
      <c r="B456" s="341">
        <v>2</v>
      </c>
      <c r="C456" s="309">
        <v>46071</v>
      </c>
      <c r="D456" s="310" t="s">
        <v>444</v>
      </c>
      <c r="E456" s="342">
        <v>-13</v>
      </c>
      <c r="F456" s="342"/>
      <c r="G456" s="344">
        <f t="shared" si="2"/>
        <v>3004.6699999999933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339</v>
      </c>
      <c r="B457" s="341" t="s">
        <v>339</v>
      </c>
      <c r="C457" s="309">
        <v>46071</v>
      </c>
      <c r="D457" s="310" t="s">
        <v>445</v>
      </c>
      <c r="E457" s="342"/>
      <c r="F457" s="342">
        <v>191</v>
      </c>
      <c r="G457" s="344">
        <f t="shared" si="2"/>
        <v>2991.6699999999933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289</v>
      </c>
      <c r="B458" s="341">
        <v>6</v>
      </c>
      <c r="C458" s="309">
        <v>46071</v>
      </c>
      <c r="D458" s="310" t="s">
        <v>300</v>
      </c>
      <c r="E458" s="342">
        <v>43.63</v>
      </c>
      <c r="F458" s="342"/>
      <c r="G458" s="344">
        <f t="shared" si="2"/>
        <v>2800.6699999999933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6</v>
      </c>
      <c r="C459" s="309">
        <v>46071</v>
      </c>
      <c r="D459" s="310" t="s">
        <v>300</v>
      </c>
      <c r="E459" s="342">
        <v>10.64</v>
      </c>
      <c r="F459" s="342"/>
      <c r="G459" s="344">
        <f t="shared" si="2"/>
        <v>2844.2999999999934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8</v>
      </c>
      <c r="C460" s="309">
        <v>46071</v>
      </c>
      <c r="D460" s="310" t="s">
        <v>296</v>
      </c>
      <c r="E460" s="342">
        <v>14.87</v>
      </c>
      <c r="F460" s="342"/>
      <c r="G460" s="344">
        <f t="shared" si="2"/>
        <v>2854.9399999999932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2</v>
      </c>
      <c r="C461" s="309">
        <v>46071</v>
      </c>
      <c r="D461" s="310" t="s">
        <v>295</v>
      </c>
      <c r="E461" s="342">
        <v>12.99</v>
      </c>
      <c r="F461" s="342"/>
      <c r="G461" s="344">
        <f t="shared" si="2"/>
        <v>2869.8099999999931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4</v>
      </c>
      <c r="C462" s="309">
        <v>46071</v>
      </c>
      <c r="D462" s="310" t="s">
        <v>295</v>
      </c>
      <c r="E462" s="342">
        <v>29.47</v>
      </c>
      <c r="F462" s="342"/>
      <c r="G462" s="344">
        <f t="shared" si="2"/>
        <v>2882.7999999999929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294</v>
      </c>
      <c r="B463" s="341">
        <v>22</v>
      </c>
      <c r="C463" s="309">
        <v>46071</v>
      </c>
      <c r="D463" s="310" t="s">
        <v>410</v>
      </c>
      <c r="E463" s="342">
        <v>13.84</v>
      </c>
      <c r="F463" s="342"/>
      <c r="G463" s="344">
        <f t="shared" si="2"/>
        <v>2912.2699999999927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289</v>
      </c>
      <c r="B464" s="341">
        <v>2</v>
      </c>
      <c r="C464" s="309">
        <v>46071</v>
      </c>
      <c r="D464" s="310" t="s">
        <v>446</v>
      </c>
      <c r="E464" s="342">
        <v>64.569999999999993</v>
      </c>
      <c r="F464" s="342"/>
      <c r="G464" s="344">
        <f t="shared" si="2"/>
        <v>2926.1099999999929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294</v>
      </c>
      <c r="B465" s="341">
        <v>21</v>
      </c>
      <c r="C465" s="309">
        <v>46070</v>
      </c>
      <c r="D465" s="310" t="s">
        <v>194</v>
      </c>
      <c r="E465" s="342">
        <v>81</v>
      </c>
      <c r="F465" s="342"/>
      <c r="G465" s="344">
        <f t="shared" si="2"/>
        <v>2990.679999999993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289</v>
      </c>
      <c r="B466" s="341">
        <v>2</v>
      </c>
      <c r="C466" s="309">
        <v>46070</v>
      </c>
      <c r="D466" s="310" t="s">
        <v>390</v>
      </c>
      <c r="E466" s="342">
        <v>81.41</v>
      </c>
      <c r="F466" s="342"/>
      <c r="G466" s="344">
        <f t="shared" si="2"/>
        <v>3071.679999999993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6</v>
      </c>
      <c r="C467" s="309">
        <v>46070</v>
      </c>
      <c r="D467" s="310" t="s">
        <v>300</v>
      </c>
      <c r="E467" s="342">
        <v>113.74</v>
      </c>
      <c r="F467" s="342"/>
      <c r="G467" s="344">
        <f t="shared" si="2"/>
        <v>3153.0899999999929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43</v>
      </c>
      <c r="C468" s="309">
        <v>46070</v>
      </c>
      <c r="D468" s="310" t="s">
        <v>337</v>
      </c>
      <c r="E468" s="342">
        <v>29.8</v>
      </c>
      <c r="F468" s="342"/>
      <c r="G468" s="344">
        <f t="shared" si="2"/>
        <v>3266.8299999999927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294</v>
      </c>
      <c r="B469" s="341">
        <v>42</v>
      </c>
      <c r="C469" s="309">
        <v>46070</v>
      </c>
      <c r="D469" s="310" t="s">
        <v>337</v>
      </c>
      <c r="E469" s="342">
        <v>37.25</v>
      </c>
      <c r="F469" s="342"/>
      <c r="G469" s="344">
        <f t="shared" si="2"/>
        <v>3296.6299999999928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2</v>
      </c>
      <c r="C470" s="309">
        <v>46070</v>
      </c>
      <c r="D470" s="310" t="s">
        <v>433</v>
      </c>
      <c r="E470" s="342">
        <v>7.97</v>
      </c>
      <c r="F470" s="342"/>
      <c r="G470" s="344">
        <f t="shared" si="2"/>
        <v>3333.8799999999928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294</v>
      </c>
      <c r="B471" s="341">
        <v>17</v>
      </c>
      <c r="C471" s="309">
        <v>46070</v>
      </c>
      <c r="D471" s="310" t="s">
        <v>188</v>
      </c>
      <c r="E471" s="342">
        <v>42.65</v>
      </c>
      <c r="F471" s="342"/>
      <c r="G471" s="344">
        <f t="shared" si="2"/>
        <v>3341.8499999999926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6</v>
      </c>
      <c r="C472" s="309">
        <v>46070</v>
      </c>
      <c r="D472" s="310" t="s">
        <v>447</v>
      </c>
      <c r="E472" s="342">
        <v>40</v>
      </c>
      <c r="F472" s="342"/>
      <c r="G472" s="344">
        <f t="shared" si="2"/>
        <v>3384.4999999999927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294</v>
      </c>
      <c r="B473" s="341">
        <v>11</v>
      </c>
      <c r="C473" s="309">
        <v>46070</v>
      </c>
      <c r="D473" s="310" t="s">
        <v>178</v>
      </c>
      <c r="E473" s="342">
        <v>480.91</v>
      </c>
      <c r="F473" s="342"/>
      <c r="G473" s="344">
        <f t="shared" si="2"/>
        <v>3424.4999999999927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294</v>
      </c>
      <c r="B474" s="341">
        <v>23</v>
      </c>
      <c r="C474" s="309">
        <v>46070</v>
      </c>
      <c r="D474" s="310" t="s">
        <v>63</v>
      </c>
      <c r="E474" s="342">
        <v>529.46</v>
      </c>
      <c r="F474" s="342"/>
      <c r="G474" s="344">
        <f t="shared" si="2"/>
        <v>3905.4099999999926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289</v>
      </c>
      <c r="B475" s="341">
        <v>2</v>
      </c>
      <c r="C475" s="309">
        <v>46069</v>
      </c>
      <c r="D475" s="310" t="s">
        <v>327</v>
      </c>
      <c r="E475" s="342">
        <v>16.079999999999998</v>
      </c>
      <c r="F475" s="342"/>
      <c r="G475" s="344">
        <f t="shared" si="2"/>
        <v>4434.8699999999926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289</v>
      </c>
      <c r="B476" s="341">
        <v>6</v>
      </c>
      <c r="C476" s="309">
        <v>46069</v>
      </c>
      <c r="D476" s="310" t="s">
        <v>300</v>
      </c>
      <c r="E476" s="342">
        <v>21.17</v>
      </c>
      <c r="F476" s="342"/>
      <c r="G476" s="344">
        <f t="shared" si="2"/>
        <v>4450.9499999999925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289</v>
      </c>
      <c r="B477" s="341">
        <v>6</v>
      </c>
      <c r="C477" s="309">
        <v>46069</v>
      </c>
      <c r="D477" s="310" t="s">
        <v>300</v>
      </c>
      <c r="E477" s="342">
        <v>17.03</v>
      </c>
      <c r="F477" s="342"/>
      <c r="G477" s="344">
        <f t="shared" si="2"/>
        <v>4472.1199999999926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46069</v>
      </c>
      <c r="D478" s="310" t="s">
        <v>296</v>
      </c>
      <c r="E478" s="342">
        <v>18.309999999999999</v>
      </c>
      <c r="F478" s="342"/>
      <c r="G478" s="344">
        <f t="shared" si="2"/>
        <v>4489.1499999999924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46069</v>
      </c>
      <c r="D479" s="310" t="s">
        <v>301</v>
      </c>
      <c r="E479" s="342">
        <v>19.3</v>
      </c>
      <c r="F479" s="342"/>
      <c r="G479" s="344">
        <f t="shared" si="2"/>
        <v>4507.4599999999928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6</v>
      </c>
      <c r="C480" s="309">
        <v>46069</v>
      </c>
      <c r="D480" s="310" t="s">
        <v>404</v>
      </c>
      <c r="E480" s="342">
        <v>24.67</v>
      </c>
      <c r="F480" s="342"/>
      <c r="G480" s="344">
        <f t="shared" si="2"/>
        <v>4526.7599999999929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287</v>
      </c>
      <c r="B481" s="341" t="s">
        <v>287</v>
      </c>
      <c r="C481" s="309">
        <v>46069</v>
      </c>
      <c r="D481" s="310" t="s">
        <v>404</v>
      </c>
      <c r="E481" s="342">
        <v>152.41999999999999</v>
      </c>
      <c r="F481" s="342">
        <v>152.41999999999999</v>
      </c>
      <c r="G481" s="344">
        <f t="shared" si="2"/>
        <v>4551.429999999993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289</v>
      </c>
      <c r="B482" s="341">
        <v>6</v>
      </c>
      <c r="C482" s="309">
        <v>46068</v>
      </c>
      <c r="D482" s="310" t="s">
        <v>448</v>
      </c>
      <c r="E482" s="342">
        <v>233.83</v>
      </c>
      <c r="F482" s="342"/>
      <c r="G482" s="344">
        <f t="shared" si="2"/>
        <v>4551.429999999993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2</v>
      </c>
      <c r="C483" s="309">
        <v>46068</v>
      </c>
      <c r="D483" s="310" t="s">
        <v>329</v>
      </c>
      <c r="E483" s="342">
        <v>50.87</v>
      </c>
      <c r="F483" s="342"/>
      <c r="G483" s="344">
        <f t="shared" si="2"/>
        <v>4785.2599999999929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2</v>
      </c>
      <c r="C484" s="309">
        <v>46068</v>
      </c>
      <c r="D484" s="310" t="s">
        <v>449</v>
      </c>
      <c r="E484" s="342">
        <v>16</v>
      </c>
      <c r="F484" s="342"/>
      <c r="G484" s="344">
        <f t="shared" si="2"/>
        <v>4836.1299999999928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2</v>
      </c>
      <c r="C485" s="309">
        <v>46068</v>
      </c>
      <c r="D485" s="310" t="s">
        <v>357</v>
      </c>
      <c r="E485" s="342">
        <v>30</v>
      </c>
      <c r="F485" s="342"/>
      <c r="G485" s="344">
        <f t="shared" si="2"/>
        <v>4852.1299999999928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6</v>
      </c>
      <c r="C486" s="309">
        <v>46068</v>
      </c>
      <c r="D486" s="310" t="s">
        <v>307</v>
      </c>
      <c r="E486" s="342">
        <v>76</v>
      </c>
      <c r="F486" s="342"/>
      <c r="G486" s="344">
        <f t="shared" si="2"/>
        <v>4882.1299999999928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289</v>
      </c>
      <c r="B487" s="341">
        <v>3</v>
      </c>
      <c r="C487" s="309">
        <v>46068</v>
      </c>
      <c r="D487" s="310" t="s">
        <v>352</v>
      </c>
      <c r="E487" s="342">
        <v>3.59</v>
      </c>
      <c r="F487" s="342"/>
      <c r="G487" s="344">
        <f t="shared" si="2"/>
        <v>4958.1299999999928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6</v>
      </c>
      <c r="C488" s="309">
        <v>46068</v>
      </c>
      <c r="D488" s="310" t="s">
        <v>450</v>
      </c>
      <c r="E488" s="342">
        <v>70</v>
      </c>
      <c r="F488" s="342"/>
      <c r="G488" s="344">
        <f t="shared" si="2"/>
        <v>4961.719999999993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8</v>
      </c>
      <c r="C489" s="309">
        <v>46068</v>
      </c>
      <c r="D489" s="310" t="s">
        <v>451</v>
      </c>
      <c r="E489" s="342">
        <v>175</v>
      </c>
      <c r="F489" s="342"/>
      <c r="G489" s="344">
        <f t="shared" si="2"/>
        <v>5031.719999999993</v>
      </c>
      <c r="H489" s="345" t="s">
        <v>298</v>
      </c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46067</v>
      </c>
      <c r="D490" s="310" t="s">
        <v>321</v>
      </c>
      <c r="E490" s="342">
        <v>13.09</v>
      </c>
      <c r="F490" s="342"/>
      <c r="G490" s="344">
        <f t="shared" si="2"/>
        <v>5206.719999999993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3</v>
      </c>
      <c r="C491" s="309">
        <v>46067</v>
      </c>
      <c r="D491" s="310" t="s">
        <v>296</v>
      </c>
      <c r="E491" s="342">
        <v>7.56</v>
      </c>
      <c r="F491" s="342"/>
      <c r="G491" s="344">
        <f t="shared" si="2"/>
        <v>5219.8099999999931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4</v>
      </c>
      <c r="C492" s="309">
        <v>46067</v>
      </c>
      <c r="D492" s="310" t="s">
        <v>296</v>
      </c>
      <c r="E492" s="342">
        <v>32.409999999999997</v>
      </c>
      <c r="F492" s="342"/>
      <c r="G492" s="344">
        <f t="shared" si="2"/>
        <v>5227.3699999999935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5</v>
      </c>
      <c r="C493" s="309">
        <v>46067</v>
      </c>
      <c r="D493" s="310" t="s">
        <v>452</v>
      </c>
      <c r="E493" s="342">
        <v>400</v>
      </c>
      <c r="F493" s="342"/>
      <c r="G493" s="344">
        <f t="shared" si="2"/>
        <v>5259.7799999999934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46066</v>
      </c>
      <c r="D494" s="310" t="s">
        <v>321</v>
      </c>
      <c r="E494" s="342">
        <v>41.51</v>
      </c>
      <c r="F494" s="342"/>
      <c r="G494" s="344">
        <f t="shared" si="2"/>
        <v>5659.7799999999934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4</v>
      </c>
      <c r="C495" s="309">
        <v>46066</v>
      </c>
      <c r="D495" s="310" t="s">
        <v>296</v>
      </c>
      <c r="E495" s="342">
        <v>21.55</v>
      </c>
      <c r="F495" s="342"/>
      <c r="G495" s="344">
        <f t="shared" si="2"/>
        <v>5701.2899999999936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2</v>
      </c>
      <c r="C496" s="309">
        <v>46066</v>
      </c>
      <c r="D496" s="310" t="s">
        <v>363</v>
      </c>
      <c r="E496" s="342">
        <v>12.45</v>
      </c>
      <c r="F496" s="342"/>
      <c r="G496" s="344">
        <f t="shared" si="2"/>
        <v>5722.8399999999938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287</v>
      </c>
      <c r="B497" s="341" t="s">
        <v>287</v>
      </c>
      <c r="C497" s="309">
        <v>46066</v>
      </c>
      <c r="D497" s="310" t="s">
        <v>404</v>
      </c>
      <c r="E497" s="342">
        <v>91.38</v>
      </c>
      <c r="F497" s="342">
        <v>91.38</v>
      </c>
      <c r="G497" s="344">
        <f t="shared" si="2"/>
        <v>5735.2899999999936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46066</v>
      </c>
      <c r="D498" s="310" t="s">
        <v>312</v>
      </c>
      <c r="E498" s="342">
        <v>16.48</v>
      </c>
      <c r="F498" s="342"/>
      <c r="G498" s="344">
        <f t="shared" si="2"/>
        <v>5735.2899999999936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46066</v>
      </c>
      <c r="D499" s="310" t="s">
        <v>437</v>
      </c>
      <c r="E499" s="342">
        <v>12.76</v>
      </c>
      <c r="F499" s="342"/>
      <c r="G499" s="344">
        <f t="shared" si="2"/>
        <v>5751.7699999999932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4</v>
      </c>
      <c r="C500" s="309">
        <v>46066</v>
      </c>
      <c r="D500" s="310" t="s">
        <v>332</v>
      </c>
      <c r="E500" s="342">
        <v>37.9</v>
      </c>
      <c r="F500" s="342"/>
      <c r="G500" s="344">
        <f t="shared" si="2"/>
        <v>5764.5299999999934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291</v>
      </c>
      <c r="B501" s="341">
        <v>40</v>
      </c>
      <c r="C501" s="309">
        <v>46066</v>
      </c>
      <c r="D501" s="310" t="s">
        <v>318</v>
      </c>
      <c r="E501" s="342"/>
      <c r="F501" s="342">
        <v>427.18</v>
      </c>
      <c r="G501" s="344">
        <f t="shared" si="2"/>
        <v>5802.429999999993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291</v>
      </c>
      <c r="B502" s="341">
        <v>38</v>
      </c>
      <c r="C502" s="309">
        <v>46066</v>
      </c>
      <c r="D502" s="310" t="s">
        <v>293</v>
      </c>
      <c r="E502" s="342"/>
      <c r="F502" s="342">
        <v>4278.16</v>
      </c>
      <c r="G502" s="344">
        <f t="shared" si="2"/>
        <v>5375.2499999999927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8</v>
      </c>
      <c r="C503" s="309">
        <v>46065</v>
      </c>
      <c r="D503" s="310" t="s">
        <v>362</v>
      </c>
      <c r="E503" s="342">
        <v>111.36</v>
      </c>
      <c r="F503" s="342"/>
      <c r="G503" s="344">
        <f t="shared" si="2"/>
        <v>1097.0899999999931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6</v>
      </c>
      <c r="C504" s="309">
        <v>46065</v>
      </c>
      <c r="D504" s="310" t="s">
        <v>453</v>
      </c>
      <c r="E504" s="342">
        <v>16</v>
      </c>
      <c r="F504" s="342"/>
      <c r="G504" s="344">
        <f t="shared" si="2"/>
        <v>1208.449999999993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6</v>
      </c>
      <c r="C505" s="309">
        <v>46065</v>
      </c>
      <c r="D505" s="310" t="s">
        <v>300</v>
      </c>
      <c r="E505" s="342">
        <v>29.81</v>
      </c>
      <c r="F505" s="342"/>
      <c r="G505" s="344">
        <f t="shared" si="2"/>
        <v>1224.449999999993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294</v>
      </c>
      <c r="B506" s="341">
        <v>19</v>
      </c>
      <c r="C506" s="309">
        <v>46065</v>
      </c>
      <c r="D506" s="310" t="s">
        <v>191</v>
      </c>
      <c r="E506" s="342">
        <v>200</v>
      </c>
      <c r="F506" s="342"/>
      <c r="G506" s="344">
        <f t="shared" si="2"/>
        <v>1254.2599999999929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2</v>
      </c>
      <c r="C507" s="309">
        <v>46065</v>
      </c>
      <c r="D507" s="310" t="s">
        <v>296</v>
      </c>
      <c r="E507" s="342">
        <v>7.56</v>
      </c>
      <c r="F507" s="342"/>
      <c r="G507" s="344">
        <f t="shared" si="2"/>
        <v>1454.2599999999929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46065</v>
      </c>
      <c r="D508" s="310" t="s">
        <v>296</v>
      </c>
      <c r="E508" s="342">
        <v>65.78</v>
      </c>
      <c r="F508" s="342"/>
      <c r="G508" s="344">
        <f t="shared" si="2"/>
        <v>1461.8199999999929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3</v>
      </c>
      <c r="C509" s="309">
        <v>46065</v>
      </c>
      <c r="D509" s="310" t="s">
        <v>296</v>
      </c>
      <c r="E509" s="342">
        <v>3.93</v>
      </c>
      <c r="F509" s="342"/>
      <c r="G509" s="344">
        <f t="shared" si="2"/>
        <v>1527.5999999999929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7</v>
      </c>
      <c r="C510" s="309">
        <v>46065</v>
      </c>
      <c r="D510" s="310" t="s">
        <v>454</v>
      </c>
      <c r="E510" s="342">
        <v>564.83000000000004</v>
      </c>
      <c r="F510" s="342"/>
      <c r="G510" s="344">
        <f t="shared" si="2"/>
        <v>1531.5299999999929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7</v>
      </c>
      <c r="C511" s="309">
        <v>46065</v>
      </c>
      <c r="D511" s="310" t="s">
        <v>455</v>
      </c>
      <c r="E511" s="342">
        <v>70.180000000000007</v>
      </c>
      <c r="F511" s="342"/>
      <c r="G511" s="344">
        <f t="shared" si="2"/>
        <v>2096.3599999999929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6</v>
      </c>
      <c r="C512" s="309">
        <v>46065</v>
      </c>
      <c r="D512" s="310" t="s">
        <v>456</v>
      </c>
      <c r="E512" s="342">
        <v>2.66</v>
      </c>
      <c r="F512" s="342"/>
      <c r="G512" s="344">
        <f t="shared" si="2"/>
        <v>2166.5399999999927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5</v>
      </c>
      <c r="C513" s="309">
        <v>46064</v>
      </c>
      <c r="D513" s="310" t="s">
        <v>438</v>
      </c>
      <c r="E513" s="342">
        <v>103.25</v>
      </c>
      <c r="F513" s="342"/>
      <c r="G513" s="344">
        <f t="shared" si="2"/>
        <v>2169.1999999999925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46064</v>
      </c>
      <c r="D514" s="310" t="s">
        <v>369</v>
      </c>
      <c r="E514" s="342">
        <v>30.39</v>
      </c>
      <c r="F514" s="342"/>
      <c r="G514" s="344">
        <f t="shared" si="2"/>
        <v>2272.4499999999925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46064</v>
      </c>
      <c r="D515" s="310" t="s">
        <v>296</v>
      </c>
      <c r="E515" s="342">
        <v>9.92</v>
      </c>
      <c r="F515" s="342"/>
      <c r="G515" s="344">
        <f t="shared" si="2"/>
        <v>2302.8399999999924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3</v>
      </c>
      <c r="C516" s="309">
        <v>46064</v>
      </c>
      <c r="D516" s="310" t="s">
        <v>295</v>
      </c>
      <c r="E516" s="342">
        <v>3.49</v>
      </c>
      <c r="F516" s="342"/>
      <c r="G516" s="344">
        <f t="shared" si="2"/>
        <v>2312.7599999999925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294</v>
      </c>
      <c r="B517" s="341">
        <v>22</v>
      </c>
      <c r="C517" s="309">
        <v>46064</v>
      </c>
      <c r="D517" s="310" t="s">
        <v>356</v>
      </c>
      <c r="E517" s="342">
        <v>19.16</v>
      </c>
      <c r="F517" s="342"/>
      <c r="G517" s="344">
        <f t="shared" si="2"/>
        <v>2316.2499999999923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6</v>
      </c>
      <c r="C518" s="309">
        <v>46063</v>
      </c>
      <c r="D518" s="310" t="s">
        <v>421</v>
      </c>
      <c r="E518" s="342">
        <v>-8</v>
      </c>
      <c r="F518" s="342"/>
      <c r="G518" s="344">
        <f t="shared" si="2"/>
        <v>2335.4099999999921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6</v>
      </c>
      <c r="C519" s="309">
        <v>46063</v>
      </c>
      <c r="D519" s="310" t="s">
        <v>457</v>
      </c>
      <c r="E519" s="342">
        <v>-0.04</v>
      </c>
      <c r="F519" s="342"/>
      <c r="G519" s="344">
        <f t="shared" si="2"/>
        <v>2327.4099999999921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339</v>
      </c>
      <c r="B520" s="341" t="s">
        <v>339</v>
      </c>
      <c r="C520" s="309">
        <v>46063</v>
      </c>
      <c r="D520" s="310" t="s">
        <v>458</v>
      </c>
      <c r="E520" s="342">
        <v>65.78</v>
      </c>
      <c r="F520" s="342"/>
      <c r="G520" s="344">
        <f t="shared" si="2"/>
        <v>2327.3699999999922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13</v>
      </c>
      <c r="C521" s="309">
        <v>46063</v>
      </c>
      <c r="D521" s="310" t="s">
        <v>459</v>
      </c>
      <c r="E521" s="342">
        <v>159.35</v>
      </c>
      <c r="F521" s="342"/>
      <c r="G521" s="344">
        <f t="shared" si="2"/>
        <v>2393.1499999999924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2</v>
      </c>
      <c r="C522" s="309">
        <v>46063</v>
      </c>
      <c r="D522" s="310" t="s">
        <v>296</v>
      </c>
      <c r="E522" s="342">
        <v>16.29</v>
      </c>
      <c r="F522" s="342"/>
      <c r="G522" s="344">
        <f t="shared" si="2"/>
        <v>2552.4999999999923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1</v>
      </c>
      <c r="C523" s="309">
        <v>46063</v>
      </c>
      <c r="D523" s="310" t="s">
        <v>312</v>
      </c>
      <c r="E523" s="342">
        <v>19.329999999999998</v>
      </c>
      <c r="F523" s="342"/>
      <c r="G523" s="344">
        <f t="shared" si="2"/>
        <v>2568.7899999999922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3</v>
      </c>
      <c r="C524" s="309">
        <v>46062</v>
      </c>
      <c r="D524" s="310" t="s">
        <v>460</v>
      </c>
      <c r="E524" s="342">
        <v>8.61</v>
      </c>
      <c r="F524" s="342"/>
      <c r="G524" s="344">
        <f t="shared" ref="G524:G769" si="3">G525-E524+F524</f>
        <v>2588.1199999999922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2</v>
      </c>
      <c r="C525" s="309">
        <v>46062</v>
      </c>
      <c r="D525" s="310" t="s">
        <v>296</v>
      </c>
      <c r="E525" s="342">
        <v>13.41</v>
      </c>
      <c r="F525" s="342"/>
      <c r="G525" s="344">
        <f t="shared" si="3"/>
        <v>2596.7299999999923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294</v>
      </c>
      <c r="B526" s="341">
        <v>18</v>
      </c>
      <c r="C526" s="309">
        <v>46062</v>
      </c>
      <c r="D526" s="310" t="s">
        <v>367</v>
      </c>
      <c r="E526" s="342">
        <v>400</v>
      </c>
      <c r="F526" s="342"/>
      <c r="G526" s="344">
        <f t="shared" si="3"/>
        <v>2610.1399999999921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294</v>
      </c>
      <c r="B527" s="341">
        <v>9</v>
      </c>
      <c r="C527" s="309">
        <v>46062</v>
      </c>
      <c r="D527" s="310" t="s">
        <v>58</v>
      </c>
      <c r="E527" s="342">
        <v>1281.53</v>
      </c>
      <c r="F527" s="342"/>
      <c r="G527" s="344">
        <f t="shared" si="3"/>
        <v>3010.1399999999921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5</v>
      </c>
      <c r="C528" s="309">
        <v>46062</v>
      </c>
      <c r="D528" s="310" t="s">
        <v>461</v>
      </c>
      <c r="E528" s="342">
        <v>50</v>
      </c>
      <c r="F528" s="342"/>
      <c r="G528" s="344">
        <f t="shared" si="3"/>
        <v>4291.6699999999919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46062</v>
      </c>
      <c r="D529" s="310" t="s">
        <v>462</v>
      </c>
      <c r="E529" s="342">
        <v>12.1</v>
      </c>
      <c r="F529" s="342"/>
      <c r="G529" s="344">
        <f t="shared" si="3"/>
        <v>4341.6699999999919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1</v>
      </c>
      <c r="C530" s="309">
        <v>46061</v>
      </c>
      <c r="D530" s="310" t="s">
        <v>307</v>
      </c>
      <c r="E530" s="342">
        <v>72.099999999999994</v>
      </c>
      <c r="F530" s="342"/>
      <c r="G530" s="344">
        <f t="shared" si="3"/>
        <v>4353.7699999999923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289</v>
      </c>
      <c r="B531" s="341">
        <v>8</v>
      </c>
      <c r="C531" s="309">
        <v>46061</v>
      </c>
      <c r="D531" s="310" t="s">
        <v>321</v>
      </c>
      <c r="E531" s="342">
        <v>30.25</v>
      </c>
      <c r="F531" s="342"/>
      <c r="G531" s="344">
        <f t="shared" si="3"/>
        <v>4425.8699999999926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3</v>
      </c>
      <c r="C532" s="309">
        <v>46061</v>
      </c>
      <c r="D532" s="310" t="s">
        <v>296</v>
      </c>
      <c r="E532" s="342">
        <v>3.72</v>
      </c>
      <c r="F532" s="342"/>
      <c r="G532" s="344">
        <f t="shared" si="3"/>
        <v>4456.1199999999926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4</v>
      </c>
      <c r="C533" s="309">
        <v>46061</v>
      </c>
      <c r="D533" s="310" t="s">
        <v>296</v>
      </c>
      <c r="E533" s="342">
        <v>41.6</v>
      </c>
      <c r="F533" s="342"/>
      <c r="G533" s="344">
        <f t="shared" si="3"/>
        <v>4459.8399999999929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3</v>
      </c>
      <c r="C534" s="309">
        <v>46061</v>
      </c>
      <c r="D534" s="310" t="s">
        <v>463</v>
      </c>
      <c r="E534" s="342">
        <v>1</v>
      </c>
      <c r="F534" s="342"/>
      <c r="G534" s="344">
        <f t="shared" si="3"/>
        <v>4501.4399999999932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2</v>
      </c>
      <c r="C535" s="309">
        <v>46061</v>
      </c>
      <c r="D535" s="310" t="s">
        <v>363</v>
      </c>
      <c r="E535" s="342">
        <v>10.17</v>
      </c>
      <c r="F535" s="342"/>
      <c r="G535" s="344">
        <f t="shared" si="3"/>
        <v>4502.4399999999932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287</v>
      </c>
      <c r="B536" s="341" t="s">
        <v>287</v>
      </c>
      <c r="C536" s="309">
        <v>46060</v>
      </c>
      <c r="D536" s="310" t="s">
        <v>464</v>
      </c>
      <c r="E536" s="342">
        <v>367.77</v>
      </c>
      <c r="F536" s="342">
        <v>367.77</v>
      </c>
      <c r="G536" s="344">
        <f t="shared" si="3"/>
        <v>4512.6099999999933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4</v>
      </c>
      <c r="C537" s="309">
        <v>46060</v>
      </c>
      <c r="D537" s="310" t="s">
        <v>311</v>
      </c>
      <c r="E537" s="342">
        <v>32.36</v>
      </c>
      <c r="F537" s="342"/>
      <c r="G537" s="344">
        <f t="shared" si="3"/>
        <v>4512.6099999999933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6</v>
      </c>
      <c r="C538" s="309">
        <v>46060</v>
      </c>
      <c r="D538" s="310" t="s">
        <v>465</v>
      </c>
      <c r="E538" s="342">
        <v>41.39</v>
      </c>
      <c r="F538" s="342"/>
      <c r="G538" s="344">
        <f t="shared" si="3"/>
        <v>4544.969999999993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1</v>
      </c>
      <c r="C539" s="309">
        <v>46060</v>
      </c>
      <c r="D539" s="310" t="s">
        <v>456</v>
      </c>
      <c r="E539" s="342">
        <v>35.770000000000003</v>
      </c>
      <c r="F539" s="342"/>
      <c r="G539" s="344">
        <f t="shared" si="3"/>
        <v>4586.3599999999933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3</v>
      </c>
      <c r="C540" s="309">
        <v>46060</v>
      </c>
      <c r="D540" s="310" t="s">
        <v>352</v>
      </c>
      <c r="E540" s="342">
        <v>25</v>
      </c>
      <c r="F540" s="342"/>
      <c r="G540" s="344">
        <f t="shared" si="3"/>
        <v>4622.1299999999937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289</v>
      </c>
      <c r="B541" s="341">
        <v>8</v>
      </c>
      <c r="C541" s="309">
        <v>46060</v>
      </c>
      <c r="D541" s="310" t="s">
        <v>296</v>
      </c>
      <c r="E541" s="342">
        <v>6.69</v>
      </c>
      <c r="F541" s="342"/>
      <c r="G541" s="344">
        <f t="shared" si="3"/>
        <v>4647.1299999999937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4</v>
      </c>
      <c r="C542" s="309">
        <v>46060</v>
      </c>
      <c r="D542" s="310" t="s">
        <v>296</v>
      </c>
      <c r="E542" s="342">
        <v>47.85</v>
      </c>
      <c r="F542" s="342"/>
      <c r="G542" s="344">
        <f t="shared" si="3"/>
        <v>4653.8199999999933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46059</v>
      </c>
      <c r="D543" s="310" t="s">
        <v>301</v>
      </c>
      <c r="E543" s="342">
        <v>20</v>
      </c>
      <c r="F543" s="342"/>
      <c r="G543" s="344">
        <f t="shared" si="3"/>
        <v>4701.6699999999937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291</v>
      </c>
      <c r="B544" s="341">
        <v>40</v>
      </c>
      <c r="C544" s="309">
        <v>46059</v>
      </c>
      <c r="D544" s="310" t="s">
        <v>318</v>
      </c>
      <c r="E544" s="342"/>
      <c r="F544" s="342">
        <v>822.99</v>
      </c>
      <c r="G544" s="344">
        <f t="shared" si="3"/>
        <v>4721.6699999999937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294</v>
      </c>
      <c r="B545" s="341">
        <v>14</v>
      </c>
      <c r="C545" s="309">
        <v>46059</v>
      </c>
      <c r="D545" s="310" t="s">
        <v>372</v>
      </c>
      <c r="E545" s="342">
        <v>66.67</v>
      </c>
      <c r="F545" s="342"/>
      <c r="G545" s="344">
        <f t="shared" si="3"/>
        <v>3898.6799999999935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46059</v>
      </c>
      <c r="D546" s="310" t="s">
        <v>296</v>
      </c>
      <c r="E546" s="342">
        <v>9.35</v>
      </c>
      <c r="F546" s="342"/>
      <c r="G546" s="344">
        <f t="shared" si="3"/>
        <v>3965.3499999999935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4</v>
      </c>
      <c r="C547" s="309">
        <v>46059</v>
      </c>
      <c r="D547" s="310" t="s">
        <v>296</v>
      </c>
      <c r="E547" s="342">
        <v>45.81</v>
      </c>
      <c r="F547" s="342"/>
      <c r="G547" s="344">
        <f t="shared" si="3"/>
        <v>3974.6999999999935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46059</v>
      </c>
      <c r="D548" s="310" t="s">
        <v>357</v>
      </c>
      <c r="E548" s="342">
        <v>22.98</v>
      </c>
      <c r="F548" s="342"/>
      <c r="G548" s="344">
        <f t="shared" si="3"/>
        <v>4020.5099999999934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289</v>
      </c>
      <c r="B549" s="341">
        <v>2</v>
      </c>
      <c r="C549" s="309">
        <v>46059</v>
      </c>
      <c r="D549" s="310" t="s">
        <v>301</v>
      </c>
      <c r="E549" s="342">
        <v>46.5</v>
      </c>
      <c r="F549" s="342"/>
      <c r="G549" s="344">
        <f t="shared" si="3"/>
        <v>4043.4899999999934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2</v>
      </c>
      <c r="C550" s="309">
        <v>46059</v>
      </c>
      <c r="D550" s="310" t="s">
        <v>363</v>
      </c>
      <c r="E550" s="342">
        <v>10.17</v>
      </c>
      <c r="F550" s="342"/>
      <c r="G550" s="344">
        <f t="shared" si="3"/>
        <v>4089.9899999999934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8</v>
      </c>
      <c r="C551" s="309">
        <v>46059</v>
      </c>
      <c r="D551" s="310" t="s">
        <v>446</v>
      </c>
      <c r="E551" s="342">
        <v>81.2</v>
      </c>
      <c r="F551" s="342"/>
      <c r="G551" s="344">
        <f t="shared" si="3"/>
        <v>4100.1599999999935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46058</v>
      </c>
      <c r="D552" s="310" t="s">
        <v>301</v>
      </c>
      <c r="E552" s="342">
        <v>21</v>
      </c>
      <c r="F552" s="342"/>
      <c r="G552" s="344">
        <f t="shared" si="3"/>
        <v>4181.3599999999933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291</v>
      </c>
      <c r="B553" s="341">
        <v>39</v>
      </c>
      <c r="C553" s="309">
        <v>46058</v>
      </c>
      <c r="D553" s="310" t="s">
        <v>292</v>
      </c>
      <c r="E553" s="342"/>
      <c r="F553" s="342">
        <v>2763.79</v>
      </c>
      <c r="G553" s="344">
        <f t="shared" si="3"/>
        <v>4202.3599999999933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8</v>
      </c>
      <c r="C554" s="309">
        <v>46058</v>
      </c>
      <c r="D554" s="310" t="s">
        <v>362</v>
      </c>
      <c r="E554" s="342">
        <v>95.35</v>
      </c>
      <c r="F554" s="342"/>
      <c r="G554" s="344">
        <f t="shared" si="3"/>
        <v>1438.5699999999933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2</v>
      </c>
      <c r="C555" s="309">
        <v>46058</v>
      </c>
      <c r="D555" s="310" t="s">
        <v>357</v>
      </c>
      <c r="E555" s="342">
        <v>14.99</v>
      </c>
      <c r="F555" s="342"/>
      <c r="G555" s="344">
        <f t="shared" si="3"/>
        <v>1533.9199999999933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287</v>
      </c>
      <c r="B556" s="341" t="s">
        <v>287</v>
      </c>
      <c r="C556" s="309">
        <v>46058</v>
      </c>
      <c r="D556" s="310" t="s">
        <v>464</v>
      </c>
      <c r="E556" s="342">
        <v>77.569999999999993</v>
      </c>
      <c r="F556" s="342">
        <v>77.569999999999993</v>
      </c>
      <c r="G556" s="344">
        <f t="shared" si="3"/>
        <v>1548.9099999999933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6</v>
      </c>
      <c r="C557" s="309">
        <v>46057</v>
      </c>
      <c r="D557" s="310" t="s">
        <v>348</v>
      </c>
      <c r="E557" s="342">
        <v>50</v>
      </c>
      <c r="F557" s="342"/>
      <c r="G557" s="344">
        <f t="shared" si="3"/>
        <v>1548.9099999999933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1</v>
      </c>
      <c r="C558" s="309">
        <v>46057</v>
      </c>
      <c r="D558" s="310" t="s">
        <v>307</v>
      </c>
      <c r="E558" s="342">
        <v>62.03</v>
      </c>
      <c r="F558" s="342"/>
      <c r="G558" s="344">
        <f t="shared" si="3"/>
        <v>1598.9099999999933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2</v>
      </c>
      <c r="C559" s="309">
        <v>46057</v>
      </c>
      <c r="D559" s="310" t="s">
        <v>296</v>
      </c>
      <c r="E559" s="342">
        <v>14.91</v>
      </c>
      <c r="F559" s="342"/>
      <c r="G559" s="344">
        <f t="shared" si="3"/>
        <v>1660.9399999999932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4</v>
      </c>
      <c r="C560" s="309">
        <v>46057</v>
      </c>
      <c r="D560" s="310" t="s">
        <v>311</v>
      </c>
      <c r="E560" s="342">
        <v>63.38</v>
      </c>
      <c r="F560" s="342"/>
      <c r="G560" s="344">
        <f t="shared" si="3"/>
        <v>1675.8499999999933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287</v>
      </c>
      <c r="B561" s="341" t="s">
        <v>287</v>
      </c>
      <c r="C561" s="309">
        <v>46057</v>
      </c>
      <c r="D561" s="310" t="s">
        <v>466</v>
      </c>
      <c r="E561" s="342">
        <v>192.78</v>
      </c>
      <c r="F561" s="342">
        <v>192.78</v>
      </c>
      <c r="G561" s="344">
        <f t="shared" si="3"/>
        <v>1739.2299999999934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294</v>
      </c>
      <c r="B562" s="341">
        <v>14</v>
      </c>
      <c r="C562" s="309">
        <v>46057</v>
      </c>
      <c r="D562" s="310" t="s">
        <v>373</v>
      </c>
      <c r="E562" s="342">
        <v>68.739999999999995</v>
      </c>
      <c r="F562" s="342"/>
      <c r="G562" s="344">
        <f t="shared" si="3"/>
        <v>1739.2299999999934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6</v>
      </c>
      <c r="C563" s="309">
        <v>46057</v>
      </c>
      <c r="D563" s="310" t="s">
        <v>300</v>
      </c>
      <c r="E563" s="342">
        <v>-42.58</v>
      </c>
      <c r="F563" s="342"/>
      <c r="G563" s="344">
        <f t="shared" si="3"/>
        <v>1807.9699999999934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1</v>
      </c>
      <c r="C564" s="309">
        <v>46057</v>
      </c>
      <c r="D564" s="310" t="s">
        <v>377</v>
      </c>
      <c r="E564" s="342">
        <v>31.36</v>
      </c>
      <c r="F564" s="342"/>
      <c r="G564" s="344">
        <f t="shared" si="3"/>
        <v>1765.3899999999935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294</v>
      </c>
      <c r="B565" s="341">
        <v>17</v>
      </c>
      <c r="C565" s="309">
        <v>46057</v>
      </c>
      <c r="D565" s="310" t="s">
        <v>376</v>
      </c>
      <c r="E565" s="342">
        <v>99</v>
      </c>
      <c r="F565" s="342"/>
      <c r="G565" s="344">
        <f t="shared" si="3"/>
        <v>1796.7499999999934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284</v>
      </c>
      <c r="B566" s="341">
        <v>36</v>
      </c>
      <c r="C566" s="309">
        <v>46056</v>
      </c>
      <c r="D566" s="310" t="s">
        <v>380</v>
      </c>
      <c r="E566" s="342">
        <v>50</v>
      </c>
      <c r="F566" s="342"/>
      <c r="G566" s="344">
        <f t="shared" si="3"/>
        <v>1895.7499999999934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8</v>
      </c>
      <c r="C567" s="309">
        <v>46056</v>
      </c>
      <c r="D567" s="310" t="s">
        <v>321</v>
      </c>
      <c r="E567" s="342">
        <v>7.92</v>
      </c>
      <c r="F567" s="342"/>
      <c r="G567" s="344">
        <f t="shared" si="3"/>
        <v>1945.7499999999934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294</v>
      </c>
      <c r="B568" s="341">
        <v>24</v>
      </c>
      <c r="C568" s="309">
        <v>46056</v>
      </c>
      <c r="D568" s="310" t="s">
        <v>439</v>
      </c>
      <c r="E568" s="342">
        <v>83.58</v>
      </c>
      <c r="F568" s="342"/>
      <c r="G568" s="344">
        <f t="shared" si="3"/>
        <v>1953.6699999999935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4</v>
      </c>
      <c r="C569" s="309">
        <v>46056</v>
      </c>
      <c r="D569" s="310" t="s">
        <v>467</v>
      </c>
      <c r="E569" s="342">
        <v>28.64</v>
      </c>
      <c r="F569" s="342"/>
      <c r="G569" s="344">
        <f t="shared" si="3"/>
        <v>2037.2499999999934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2</v>
      </c>
      <c r="C570" s="309">
        <v>46056</v>
      </c>
      <c r="D570" s="310" t="s">
        <v>363</v>
      </c>
      <c r="E570" s="342">
        <v>9.4700000000000006</v>
      </c>
      <c r="F570" s="342"/>
      <c r="G570" s="344">
        <f t="shared" si="3"/>
        <v>2065.8899999999935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6</v>
      </c>
      <c r="C571" s="309">
        <v>46055</v>
      </c>
      <c r="D571" s="310" t="s">
        <v>468</v>
      </c>
      <c r="E571" s="342">
        <v>20</v>
      </c>
      <c r="F571" s="342"/>
      <c r="G571" s="344">
        <f t="shared" si="3"/>
        <v>2075.3599999999933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294</v>
      </c>
      <c r="B572" s="341">
        <v>17</v>
      </c>
      <c r="C572" s="309">
        <v>46055</v>
      </c>
      <c r="D572" s="310" t="s">
        <v>188</v>
      </c>
      <c r="E572" s="342">
        <v>41.54</v>
      </c>
      <c r="F572" s="342"/>
      <c r="G572" s="344">
        <f t="shared" si="3"/>
        <v>2095.3599999999933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2</v>
      </c>
      <c r="C573" s="309">
        <v>46055</v>
      </c>
      <c r="D573" s="310" t="s">
        <v>296</v>
      </c>
      <c r="E573" s="342">
        <v>9.92</v>
      </c>
      <c r="F573" s="342"/>
      <c r="G573" s="344">
        <f t="shared" si="3"/>
        <v>2136.8999999999933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8</v>
      </c>
      <c r="C574" s="309">
        <v>46055</v>
      </c>
      <c r="D574" s="310" t="s">
        <v>469</v>
      </c>
      <c r="E574" s="342">
        <v>155.38</v>
      </c>
      <c r="F574" s="342"/>
      <c r="G574" s="344">
        <f t="shared" si="3"/>
        <v>2146.8199999999933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294</v>
      </c>
      <c r="B575" s="341">
        <v>21</v>
      </c>
      <c r="C575" s="309">
        <v>46055</v>
      </c>
      <c r="D575" s="310" t="s">
        <v>194</v>
      </c>
      <c r="E575" s="342">
        <v>27.35</v>
      </c>
      <c r="F575" s="342"/>
      <c r="G575" s="344">
        <f t="shared" si="3"/>
        <v>2302.1999999999935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6</v>
      </c>
      <c r="C576" s="309">
        <v>46054</v>
      </c>
      <c r="D576" s="310" t="s">
        <v>300</v>
      </c>
      <c r="E576" s="342">
        <v>59.37</v>
      </c>
      <c r="F576" s="342"/>
      <c r="G576" s="344">
        <f t="shared" si="3"/>
        <v>2329.5499999999934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294</v>
      </c>
      <c r="B577" s="341">
        <v>22</v>
      </c>
      <c r="C577" s="309">
        <v>46054</v>
      </c>
      <c r="D577" s="310" t="s">
        <v>381</v>
      </c>
      <c r="E577" s="342">
        <v>6.37</v>
      </c>
      <c r="F577" s="342"/>
      <c r="G577" s="344">
        <f t="shared" si="3"/>
        <v>2388.9199999999933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8</v>
      </c>
      <c r="C578" s="309">
        <v>46054</v>
      </c>
      <c r="D578" s="310" t="s">
        <v>470</v>
      </c>
      <c r="E578" s="342">
        <v>44.65</v>
      </c>
      <c r="F578" s="342"/>
      <c r="G578" s="344">
        <f t="shared" si="3"/>
        <v>2395.2899999999931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7</v>
      </c>
      <c r="C579" s="309">
        <v>46054</v>
      </c>
      <c r="D579" s="310" t="s">
        <v>342</v>
      </c>
      <c r="E579" s="342">
        <v>35.17</v>
      </c>
      <c r="F579" s="342"/>
      <c r="G579" s="344">
        <f t="shared" si="3"/>
        <v>2439.9399999999932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4</v>
      </c>
      <c r="C580" s="309">
        <v>46054</v>
      </c>
      <c r="D580" s="310" t="s">
        <v>311</v>
      </c>
      <c r="E580" s="342">
        <v>28.48</v>
      </c>
      <c r="F580" s="342"/>
      <c r="G580" s="344">
        <f t="shared" si="3"/>
        <v>2475.1099999999933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1</v>
      </c>
      <c r="C581" s="309">
        <v>46054</v>
      </c>
      <c r="D581" s="310" t="s">
        <v>312</v>
      </c>
      <c r="E581" s="342">
        <v>125.07</v>
      </c>
      <c r="F581" s="342"/>
      <c r="G581" s="344">
        <f t="shared" si="3"/>
        <v>2503.5899999999933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2</v>
      </c>
      <c r="C582" s="309">
        <v>46054</v>
      </c>
      <c r="D582" s="310" t="s">
        <v>470</v>
      </c>
      <c r="E582" s="342">
        <v>100</v>
      </c>
      <c r="F582" s="342"/>
      <c r="G582" s="344">
        <f t="shared" si="3"/>
        <v>2628.6599999999935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1</v>
      </c>
      <c r="C583" s="309">
        <v>46054</v>
      </c>
      <c r="D583" s="310" t="s">
        <v>332</v>
      </c>
      <c r="E583" s="342">
        <v>194.96</v>
      </c>
      <c r="F583" s="342"/>
      <c r="G583" s="344">
        <f t="shared" si="3"/>
        <v>2728.6599999999935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2</v>
      </c>
      <c r="C584" s="309">
        <v>46054</v>
      </c>
      <c r="D584" s="310" t="s">
        <v>419</v>
      </c>
      <c r="E584" s="342">
        <v>75.53</v>
      </c>
      <c r="F584" s="342"/>
      <c r="G584" s="344">
        <f t="shared" si="3"/>
        <v>2923.6199999999935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284</v>
      </c>
      <c r="B585" s="341">
        <v>37</v>
      </c>
      <c r="C585" s="309">
        <v>46053</v>
      </c>
      <c r="D585" s="310" t="s">
        <v>471</v>
      </c>
      <c r="E585" s="342">
        <v>3194.64</v>
      </c>
      <c r="F585" s="342"/>
      <c r="G585" s="344">
        <f t="shared" si="3"/>
        <v>2999.1499999999937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286</v>
      </c>
      <c r="B586" s="341">
        <v>25</v>
      </c>
      <c r="C586" s="309">
        <v>46053</v>
      </c>
      <c r="D586" s="309" t="s">
        <v>204</v>
      </c>
      <c r="E586" s="342">
        <v>350</v>
      </c>
      <c r="F586" s="342"/>
      <c r="G586" s="344">
        <f t="shared" si="3"/>
        <v>6193.7899999999936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286</v>
      </c>
      <c r="B587" s="341">
        <v>26</v>
      </c>
      <c r="C587" s="309">
        <v>46053</v>
      </c>
      <c r="D587" s="309" t="s">
        <v>205</v>
      </c>
      <c r="E587" s="342">
        <v>320</v>
      </c>
      <c r="F587" s="342"/>
      <c r="G587" s="344">
        <f t="shared" si="3"/>
        <v>6543.7899999999936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286</v>
      </c>
      <c r="B588" s="341">
        <v>27</v>
      </c>
      <c r="C588" s="309">
        <v>46053</v>
      </c>
      <c r="D588" s="309" t="s">
        <v>206</v>
      </c>
      <c r="E588" s="342">
        <v>25</v>
      </c>
      <c r="F588" s="342"/>
      <c r="G588" s="344">
        <f t="shared" si="3"/>
        <v>6863.7899999999936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286</v>
      </c>
      <c r="B589" s="341">
        <v>28</v>
      </c>
      <c r="C589" s="309">
        <v>46053</v>
      </c>
      <c r="D589" s="309" t="s">
        <v>207</v>
      </c>
      <c r="E589" s="342">
        <v>25</v>
      </c>
      <c r="F589" s="342"/>
      <c r="G589" s="344">
        <f t="shared" si="3"/>
        <v>6888.7899999999936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286</v>
      </c>
      <c r="B590" s="341">
        <v>29</v>
      </c>
      <c r="C590" s="309">
        <v>46053</v>
      </c>
      <c r="D590" s="309" t="s">
        <v>208</v>
      </c>
      <c r="E590" s="342">
        <v>45</v>
      </c>
      <c r="F590" s="342"/>
      <c r="G590" s="344">
        <f t="shared" si="3"/>
        <v>6913.7899999999936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286</v>
      </c>
      <c r="B591" s="341">
        <v>30</v>
      </c>
      <c r="C591" s="309">
        <v>46053</v>
      </c>
      <c r="D591" s="309" t="s">
        <v>209</v>
      </c>
      <c r="E591" s="342">
        <v>400</v>
      </c>
      <c r="F591" s="342"/>
      <c r="G591" s="344">
        <f t="shared" si="3"/>
        <v>6958.7899999999936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286</v>
      </c>
      <c r="B592" s="341">
        <v>31</v>
      </c>
      <c r="C592" s="309">
        <v>46053</v>
      </c>
      <c r="D592" s="309" t="s">
        <v>210</v>
      </c>
      <c r="E592" s="342">
        <v>375</v>
      </c>
      <c r="F592" s="342"/>
      <c r="G592" s="344">
        <f t="shared" si="3"/>
        <v>7358.7899999999936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286</v>
      </c>
      <c r="B593" s="341">
        <v>32</v>
      </c>
      <c r="C593" s="309">
        <v>46053</v>
      </c>
      <c r="D593" s="309" t="s">
        <v>211</v>
      </c>
      <c r="E593" s="342">
        <v>100</v>
      </c>
      <c r="F593" s="342"/>
      <c r="G593" s="344">
        <f t="shared" si="3"/>
        <v>7733.7899999999936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286</v>
      </c>
      <c r="B594" s="341">
        <v>33</v>
      </c>
      <c r="C594" s="309">
        <v>46053</v>
      </c>
      <c r="D594" s="309" t="s">
        <v>212</v>
      </c>
      <c r="E594" s="342">
        <v>85</v>
      </c>
      <c r="F594" s="342"/>
      <c r="G594" s="344">
        <f t="shared" si="3"/>
        <v>7833.7899999999936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286</v>
      </c>
      <c r="B595" s="341">
        <v>34</v>
      </c>
      <c r="C595" s="309">
        <v>46053</v>
      </c>
      <c r="D595" s="309" t="s">
        <v>213</v>
      </c>
      <c r="E595" s="342">
        <v>230</v>
      </c>
      <c r="F595" s="342"/>
      <c r="G595" s="344">
        <f t="shared" si="3"/>
        <v>7918.7899999999936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286</v>
      </c>
      <c r="B596" s="341">
        <v>35</v>
      </c>
      <c r="C596" s="309">
        <v>46053</v>
      </c>
      <c r="D596" s="309" t="s">
        <v>214</v>
      </c>
      <c r="E596" s="342">
        <v>45</v>
      </c>
      <c r="F596" s="342"/>
      <c r="G596" s="344">
        <f t="shared" si="3"/>
        <v>8148.7899999999936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8</v>
      </c>
      <c r="C597" s="309">
        <v>46053</v>
      </c>
      <c r="D597" s="309" t="s">
        <v>321</v>
      </c>
      <c r="E597" s="342">
        <v>31.03</v>
      </c>
      <c r="F597" s="342"/>
      <c r="G597" s="344">
        <f t="shared" si="3"/>
        <v>8193.7899999999936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294</v>
      </c>
      <c r="B598" s="341">
        <v>10</v>
      </c>
      <c r="C598" s="309">
        <v>46053</v>
      </c>
      <c r="D598" s="309" t="s">
        <v>176</v>
      </c>
      <c r="E598" s="342">
        <v>17.899999999999999</v>
      </c>
      <c r="F598" s="342"/>
      <c r="G598" s="344">
        <f t="shared" si="3"/>
        <v>8224.8199999999943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3</v>
      </c>
      <c r="C599" s="309">
        <v>46053</v>
      </c>
      <c r="D599" s="309" t="s">
        <v>352</v>
      </c>
      <c r="E599" s="342">
        <v>18.84</v>
      </c>
      <c r="F599" s="342"/>
      <c r="G599" s="344">
        <f t="shared" si="3"/>
        <v>8242.7199999999939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8</v>
      </c>
      <c r="C600" s="309">
        <v>46053</v>
      </c>
      <c r="D600" s="309" t="s">
        <v>321</v>
      </c>
      <c r="E600" s="342">
        <v>25.54</v>
      </c>
      <c r="F600" s="342"/>
      <c r="G600" s="344">
        <f t="shared" si="3"/>
        <v>8261.559999999994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8</v>
      </c>
      <c r="C601" s="309">
        <v>46053</v>
      </c>
      <c r="D601" s="309" t="s">
        <v>309</v>
      </c>
      <c r="E601" s="342">
        <v>52.59</v>
      </c>
      <c r="F601" s="342"/>
      <c r="G601" s="344">
        <f t="shared" si="3"/>
        <v>8287.0999999999949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339</v>
      </c>
      <c r="B602" s="341" t="s">
        <v>339</v>
      </c>
      <c r="C602" s="309">
        <v>46052</v>
      </c>
      <c r="D602" s="310" t="s">
        <v>472</v>
      </c>
      <c r="E602" s="342"/>
      <c r="F602" s="342">
        <v>422</v>
      </c>
      <c r="G602" s="344">
        <f t="shared" si="3"/>
        <v>8339.6899999999951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5</v>
      </c>
      <c r="C603" s="309">
        <v>46052</v>
      </c>
      <c r="D603" s="310" t="s">
        <v>473</v>
      </c>
      <c r="E603" s="342">
        <v>200</v>
      </c>
      <c r="F603" s="342"/>
      <c r="G603" s="344">
        <f t="shared" si="3"/>
        <v>7917.6899999999951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289</v>
      </c>
      <c r="B604" s="341">
        <v>2</v>
      </c>
      <c r="C604" s="309">
        <v>46052</v>
      </c>
      <c r="D604" s="310" t="s">
        <v>296</v>
      </c>
      <c r="E604" s="342">
        <v>8.52</v>
      </c>
      <c r="F604" s="342"/>
      <c r="G604" s="344">
        <f t="shared" si="3"/>
        <v>8117.6899999999951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287</v>
      </c>
      <c r="B605" s="341" t="s">
        <v>287</v>
      </c>
      <c r="C605" s="309">
        <v>46052</v>
      </c>
      <c r="D605" s="310" t="s">
        <v>474</v>
      </c>
      <c r="E605" s="342">
        <v>831.92</v>
      </c>
      <c r="F605" s="342">
        <v>831.92</v>
      </c>
      <c r="G605" s="344">
        <f t="shared" si="3"/>
        <v>8126.2099999999955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5</v>
      </c>
      <c r="C606" s="309">
        <v>46052</v>
      </c>
      <c r="D606" s="310" t="s">
        <v>452</v>
      </c>
      <c r="E606" s="342">
        <v>200</v>
      </c>
      <c r="F606" s="342"/>
      <c r="G606" s="344">
        <f t="shared" si="3"/>
        <v>8126.2099999999955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46052</v>
      </c>
      <c r="D607" s="310" t="s">
        <v>327</v>
      </c>
      <c r="E607" s="342">
        <v>11.04</v>
      </c>
      <c r="F607" s="342"/>
      <c r="G607" s="344">
        <f t="shared" si="3"/>
        <v>8326.2099999999955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291</v>
      </c>
      <c r="B608" s="341">
        <v>38</v>
      </c>
      <c r="C608" s="309">
        <v>46051</v>
      </c>
      <c r="D608" s="310" t="s">
        <v>293</v>
      </c>
      <c r="E608" s="342"/>
      <c r="F608" s="342">
        <v>4365.6499999999996</v>
      </c>
      <c r="G608" s="344">
        <f t="shared" si="3"/>
        <v>8337.2499999999964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2</v>
      </c>
      <c r="C609" s="309">
        <v>46051</v>
      </c>
      <c r="D609" s="310" t="s">
        <v>296</v>
      </c>
      <c r="E609" s="342">
        <v>18.28</v>
      </c>
      <c r="F609" s="342"/>
      <c r="G609" s="344">
        <f t="shared" si="3"/>
        <v>3971.5999999999976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4</v>
      </c>
      <c r="C610" s="309">
        <v>46051</v>
      </c>
      <c r="D610" s="310" t="s">
        <v>295</v>
      </c>
      <c r="E610" s="342">
        <v>57.06</v>
      </c>
      <c r="F610" s="342"/>
      <c r="G610" s="344">
        <f t="shared" si="3"/>
        <v>3989.8799999999978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287</v>
      </c>
      <c r="B611" s="341" t="s">
        <v>287</v>
      </c>
      <c r="C611" s="309">
        <v>46051</v>
      </c>
      <c r="D611" s="310" t="s">
        <v>475</v>
      </c>
      <c r="E611" s="342">
        <v>89.42</v>
      </c>
      <c r="F611" s="342">
        <v>89.42</v>
      </c>
      <c r="G611" s="344">
        <f t="shared" si="3"/>
        <v>4046.9399999999978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8</v>
      </c>
      <c r="C612" s="309">
        <v>46051</v>
      </c>
      <c r="D612" s="310" t="s">
        <v>476</v>
      </c>
      <c r="E612" s="342">
        <v>59</v>
      </c>
      <c r="F612" s="342"/>
      <c r="G612" s="344">
        <f t="shared" si="3"/>
        <v>4046.9399999999978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46051</v>
      </c>
      <c r="D613" s="310" t="s">
        <v>377</v>
      </c>
      <c r="E613" s="342">
        <v>19.899999999999999</v>
      </c>
      <c r="F613" s="342"/>
      <c r="G613" s="344">
        <f t="shared" si="3"/>
        <v>4105.9399999999978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2</v>
      </c>
      <c r="C614" s="309">
        <v>46050</v>
      </c>
      <c r="D614" s="310" t="s">
        <v>357</v>
      </c>
      <c r="E614" s="342">
        <v>14.99</v>
      </c>
      <c r="F614" s="342"/>
      <c r="G614" s="344">
        <f t="shared" si="3"/>
        <v>4125.8399999999974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6</v>
      </c>
      <c r="C615" s="309">
        <v>46050</v>
      </c>
      <c r="D615" s="310" t="s">
        <v>477</v>
      </c>
      <c r="E615" s="342">
        <v>25</v>
      </c>
      <c r="F615" s="342"/>
      <c r="G615" s="344">
        <f t="shared" si="3"/>
        <v>4140.8299999999972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3</v>
      </c>
      <c r="C616" s="309">
        <v>46050</v>
      </c>
      <c r="D616" s="310" t="s">
        <v>478</v>
      </c>
      <c r="E616" s="342">
        <v>6</v>
      </c>
      <c r="F616" s="342"/>
      <c r="G616" s="344">
        <f t="shared" si="3"/>
        <v>4165.8299999999972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46050</v>
      </c>
      <c r="D617" s="310" t="s">
        <v>479</v>
      </c>
      <c r="E617" s="342">
        <v>15</v>
      </c>
      <c r="F617" s="342"/>
      <c r="G617" s="344">
        <f t="shared" si="3"/>
        <v>4171.8299999999972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46050</v>
      </c>
      <c r="D618" s="310" t="s">
        <v>296</v>
      </c>
      <c r="E618" s="342">
        <v>12.71</v>
      </c>
      <c r="F618" s="342"/>
      <c r="G618" s="344">
        <f t="shared" si="3"/>
        <v>4186.8299999999972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287</v>
      </c>
      <c r="B619" s="341" t="s">
        <v>287</v>
      </c>
      <c r="C619" s="309">
        <v>46050</v>
      </c>
      <c r="D619" s="310" t="s">
        <v>464</v>
      </c>
      <c r="E619" s="342">
        <v>1475.9</v>
      </c>
      <c r="F619" s="342">
        <v>1475.9</v>
      </c>
      <c r="G619" s="344">
        <f t="shared" si="3"/>
        <v>4199.5399999999972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8</v>
      </c>
      <c r="C620" s="309">
        <v>46050</v>
      </c>
      <c r="D620" s="310" t="s">
        <v>321</v>
      </c>
      <c r="E620" s="342">
        <v>28.52</v>
      </c>
      <c r="F620" s="342"/>
      <c r="G620" s="344">
        <f t="shared" si="3"/>
        <v>4199.5399999999972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46050</v>
      </c>
      <c r="D621" s="310" t="s">
        <v>480</v>
      </c>
      <c r="E621" s="342">
        <v>66.94</v>
      </c>
      <c r="F621" s="342"/>
      <c r="G621" s="344">
        <f t="shared" si="3"/>
        <v>4228.0599999999977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8</v>
      </c>
      <c r="C622" s="309">
        <v>46049</v>
      </c>
      <c r="D622" s="310" t="s">
        <v>309</v>
      </c>
      <c r="E622" s="342">
        <v>47.99</v>
      </c>
      <c r="F622" s="342"/>
      <c r="G622" s="344">
        <f t="shared" si="3"/>
        <v>4294.9999999999973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287</v>
      </c>
      <c r="B623" s="341" t="s">
        <v>287</v>
      </c>
      <c r="C623" s="309">
        <v>46048</v>
      </c>
      <c r="D623" s="310" t="s">
        <v>481</v>
      </c>
      <c r="E623" s="342"/>
      <c r="F623" s="342">
        <v>425</v>
      </c>
      <c r="G623" s="344">
        <f t="shared" si="3"/>
        <v>4342.9899999999971</v>
      </c>
      <c r="H623" s="345" t="s">
        <v>298</v>
      </c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287</v>
      </c>
      <c r="B624" s="341" t="s">
        <v>287</v>
      </c>
      <c r="C624" s="309">
        <v>46048</v>
      </c>
      <c r="D624" s="310" t="s">
        <v>481</v>
      </c>
      <c r="E624" s="342">
        <v>425</v>
      </c>
      <c r="F624" s="342"/>
      <c r="G624" s="344">
        <f t="shared" si="3"/>
        <v>3917.9899999999971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2</v>
      </c>
      <c r="C625" s="309">
        <v>46048</v>
      </c>
      <c r="D625" s="310" t="s">
        <v>482</v>
      </c>
      <c r="E625" s="342">
        <v>20.12</v>
      </c>
      <c r="F625" s="342"/>
      <c r="G625" s="344">
        <f t="shared" si="3"/>
        <v>4342.9899999999971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294</v>
      </c>
      <c r="B626" s="341">
        <v>17</v>
      </c>
      <c r="C626" s="309">
        <v>46048</v>
      </c>
      <c r="D626" s="310" t="s">
        <v>483</v>
      </c>
      <c r="E626" s="342">
        <v>42.68</v>
      </c>
      <c r="F626" s="342"/>
      <c r="G626" s="344">
        <f t="shared" si="3"/>
        <v>4363.1099999999969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6</v>
      </c>
      <c r="C627" s="309">
        <v>46048</v>
      </c>
      <c r="D627" s="310" t="s">
        <v>404</v>
      </c>
      <c r="E627" s="342">
        <v>47.9</v>
      </c>
      <c r="F627" s="342"/>
      <c r="G627" s="344">
        <f t="shared" si="3"/>
        <v>4405.7899999999972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1</v>
      </c>
      <c r="C628" s="309">
        <v>46047</v>
      </c>
      <c r="D628" s="310" t="s">
        <v>469</v>
      </c>
      <c r="E628" s="342">
        <v>105.79</v>
      </c>
      <c r="F628" s="342"/>
      <c r="G628" s="344">
        <f t="shared" si="3"/>
        <v>4453.6899999999969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294</v>
      </c>
      <c r="B629" s="341">
        <v>12</v>
      </c>
      <c r="C629" s="309">
        <v>46047</v>
      </c>
      <c r="D629" s="310" t="s">
        <v>315</v>
      </c>
      <c r="E629" s="342">
        <v>204.83</v>
      </c>
      <c r="F629" s="342"/>
      <c r="G629" s="344">
        <f t="shared" si="3"/>
        <v>4559.4799999999968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3</v>
      </c>
      <c r="C630" s="309">
        <v>46047</v>
      </c>
      <c r="D630" s="310" t="s">
        <v>352</v>
      </c>
      <c r="E630" s="342">
        <v>8.51</v>
      </c>
      <c r="F630" s="342"/>
      <c r="G630" s="344">
        <f t="shared" si="3"/>
        <v>4764.3099999999968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4</v>
      </c>
      <c r="C631" s="309">
        <v>46046</v>
      </c>
      <c r="D631" s="310" t="s">
        <v>296</v>
      </c>
      <c r="E631" s="342">
        <v>92.96</v>
      </c>
      <c r="F631" s="342"/>
      <c r="G631" s="344">
        <f t="shared" si="3"/>
        <v>4772.819999999997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4</v>
      </c>
      <c r="C632" s="309">
        <v>46046</v>
      </c>
      <c r="D632" s="310" t="s">
        <v>338</v>
      </c>
      <c r="E632" s="342">
        <v>30.77</v>
      </c>
      <c r="F632" s="342"/>
      <c r="G632" s="344">
        <f t="shared" si="3"/>
        <v>4865.779999999997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46046</v>
      </c>
      <c r="D633" s="310" t="s">
        <v>363</v>
      </c>
      <c r="E633" s="342">
        <v>9.4700000000000006</v>
      </c>
      <c r="F633" s="342"/>
      <c r="G633" s="344">
        <f t="shared" si="3"/>
        <v>4896.5499999999975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289</v>
      </c>
      <c r="B634" s="341">
        <v>6</v>
      </c>
      <c r="C634" s="309">
        <v>46046</v>
      </c>
      <c r="D634" s="310" t="s">
        <v>404</v>
      </c>
      <c r="E634" s="342">
        <v>53.59</v>
      </c>
      <c r="F634" s="342"/>
      <c r="G634" s="344">
        <f t="shared" si="3"/>
        <v>4906.0199999999977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1</v>
      </c>
      <c r="C635" s="309">
        <v>46046</v>
      </c>
      <c r="D635" s="310" t="s">
        <v>312</v>
      </c>
      <c r="E635" s="342">
        <v>61.64</v>
      </c>
      <c r="F635" s="342"/>
      <c r="G635" s="344">
        <f t="shared" si="3"/>
        <v>4959.6099999999979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46045</v>
      </c>
      <c r="D636" s="310" t="s">
        <v>304</v>
      </c>
      <c r="E636" s="342">
        <v>23.17</v>
      </c>
      <c r="F636" s="342"/>
      <c r="G636" s="344">
        <f t="shared" si="3"/>
        <v>5021.2499999999982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4</v>
      </c>
      <c r="C637" s="309">
        <v>46045</v>
      </c>
      <c r="D637" s="310" t="s">
        <v>296</v>
      </c>
      <c r="E637" s="342">
        <v>62.77</v>
      </c>
      <c r="F637" s="342"/>
      <c r="G637" s="344">
        <f t="shared" si="3"/>
        <v>5044.4199999999983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6</v>
      </c>
      <c r="C638" s="309">
        <v>46045</v>
      </c>
      <c r="D638" s="310" t="s">
        <v>484</v>
      </c>
      <c r="E638" s="342">
        <v>105.51</v>
      </c>
      <c r="F638" s="342"/>
      <c r="G638" s="344">
        <f t="shared" si="3"/>
        <v>5107.1899999999987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3</v>
      </c>
      <c r="C639" s="309">
        <v>46045</v>
      </c>
      <c r="D639" s="310" t="s">
        <v>338</v>
      </c>
      <c r="E639" s="342">
        <v>9.9499999999999993</v>
      </c>
      <c r="F639" s="342"/>
      <c r="G639" s="344">
        <f t="shared" si="3"/>
        <v>5212.6999999999989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289</v>
      </c>
      <c r="B640" s="341">
        <v>2</v>
      </c>
      <c r="C640" s="309">
        <v>46045</v>
      </c>
      <c r="D640" s="310" t="s">
        <v>363</v>
      </c>
      <c r="E640" s="342">
        <v>10.17</v>
      </c>
      <c r="F640" s="342"/>
      <c r="G640" s="344">
        <f t="shared" si="3"/>
        <v>5222.6499999999987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46045</v>
      </c>
      <c r="D641" s="310" t="s">
        <v>301</v>
      </c>
      <c r="E641" s="342">
        <v>32.200000000000003</v>
      </c>
      <c r="F641" s="342"/>
      <c r="G641" s="344">
        <f t="shared" si="3"/>
        <v>5232.8199999999988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294</v>
      </c>
      <c r="B642" s="341">
        <v>22</v>
      </c>
      <c r="C642" s="309">
        <v>46045</v>
      </c>
      <c r="D642" s="310" t="s">
        <v>485</v>
      </c>
      <c r="E642" s="342">
        <v>5.31</v>
      </c>
      <c r="F642" s="342"/>
      <c r="G642" s="344">
        <f t="shared" si="3"/>
        <v>5265.0199999999986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289</v>
      </c>
      <c r="B643" s="341">
        <v>8</v>
      </c>
      <c r="C643" s="309">
        <v>46044</v>
      </c>
      <c r="D643" s="310" t="s">
        <v>446</v>
      </c>
      <c r="E643" s="342">
        <v>73.95</v>
      </c>
      <c r="F643" s="342"/>
      <c r="G643" s="344">
        <f t="shared" si="3"/>
        <v>5270.329999999999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2</v>
      </c>
      <c r="C644" s="309">
        <v>46044</v>
      </c>
      <c r="D644" s="310" t="s">
        <v>486</v>
      </c>
      <c r="E644" s="342">
        <v>28.68</v>
      </c>
      <c r="F644" s="342"/>
      <c r="G644" s="344">
        <f t="shared" si="3"/>
        <v>5344.2799999999988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46044</v>
      </c>
      <c r="D645" s="310" t="s">
        <v>362</v>
      </c>
      <c r="E645" s="342">
        <v>57.38</v>
      </c>
      <c r="F645" s="342"/>
      <c r="G645" s="344">
        <f t="shared" si="3"/>
        <v>5372.9599999999991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2</v>
      </c>
      <c r="C646" s="309">
        <v>46044</v>
      </c>
      <c r="D646" s="310" t="s">
        <v>363</v>
      </c>
      <c r="E646" s="342">
        <v>9.4700000000000006</v>
      </c>
      <c r="F646" s="342"/>
      <c r="G646" s="344">
        <f t="shared" si="3"/>
        <v>5430.3399999999992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2</v>
      </c>
      <c r="C647" s="309">
        <v>46044</v>
      </c>
      <c r="D647" s="310" t="s">
        <v>363</v>
      </c>
      <c r="E647" s="342">
        <v>7.18</v>
      </c>
      <c r="F647" s="342"/>
      <c r="G647" s="344">
        <f t="shared" si="3"/>
        <v>5439.8099999999995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287</v>
      </c>
      <c r="B648" s="341" t="s">
        <v>287</v>
      </c>
      <c r="C648" s="309">
        <v>46044</v>
      </c>
      <c r="D648" s="310" t="s">
        <v>316</v>
      </c>
      <c r="E648" s="342">
        <v>126.24</v>
      </c>
      <c r="F648" s="342">
        <v>126.24</v>
      </c>
      <c r="G648" s="344">
        <f t="shared" si="3"/>
        <v>5446.99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8</v>
      </c>
      <c r="C649" s="309">
        <v>46043</v>
      </c>
      <c r="D649" s="310" t="s">
        <v>487</v>
      </c>
      <c r="E649" s="342">
        <v>17</v>
      </c>
      <c r="F649" s="342"/>
      <c r="G649" s="344">
        <f t="shared" si="3"/>
        <v>5446.99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1</v>
      </c>
      <c r="C650" s="309">
        <v>46043</v>
      </c>
      <c r="D650" s="310" t="s">
        <v>332</v>
      </c>
      <c r="E650" s="342">
        <v>24.75</v>
      </c>
      <c r="F650" s="342"/>
      <c r="G650" s="344">
        <f t="shared" si="3"/>
        <v>5463.99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291</v>
      </c>
      <c r="B651" s="341">
        <v>39</v>
      </c>
      <c r="C651" s="309">
        <v>46043</v>
      </c>
      <c r="D651" s="310" t="s">
        <v>292</v>
      </c>
      <c r="E651" s="342"/>
      <c r="F651" s="342">
        <v>3378.82</v>
      </c>
      <c r="G651" s="344">
        <f t="shared" si="3"/>
        <v>5488.74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294</v>
      </c>
      <c r="B652" s="341">
        <v>23</v>
      </c>
      <c r="C652" s="309">
        <v>46043</v>
      </c>
      <c r="D652" s="310" t="s">
        <v>67</v>
      </c>
      <c r="E652" s="342">
        <v>650.88</v>
      </c>
      <c r="F652" s="342"/>
      <c r="G652" s="344">
        <f t="shared" si="3"/>
        <v>2109.9199999999992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287</v>
      </c>
      <c r="B653" s="341" t="s">
        <v>287</v>
      </c>
      <c r="C653" s="309">
        <v>46043</v>
      </c>
      <c r="D653" s="310" t="s">
        <v>488</v>
      </c>
      <c r="E653" s="342">
        <v>100</v>
      </c>
      <c r="F653" s="342">
        <v>100</v>
      </c>
      <c r="G653" s="344">
        <f t="shared" si="3"/>
        <v>2760.7999999999993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2</v>
      </c>
      <c r="C654" s="309">
        <v>46043</v>
      </c>
      <c r="D654" s="310" t="s">
        <v>301</v>
      </c>
      <c r="E654" s="342">
        <v>20</v>
      </c>
      <c r="F654" s="342"/>
      <c r="G654" s="344">
        <f t="shared" si="3"/>
        <v>2760.7999999999993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289</v>
      </c>
      <c r="B655" s="341">
        <v>8</v>
      </c>
      <c r="C655" s="309">
        <v>46043</v>
      </c>
      <c r="D655" s="310" t="s">
        <v>295</v>
      </c>
      <c r="E655" s="342">
        <v>6.38</v>
      </c>
      <c r="F655" s="342"/>
      <c r="G655" s="344">
        <f t="shared" si="3"/>
        <v>2780.7999999999993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2</v>
      </c>
      <c r="C656" s="309">
        <v>46043</v>
      </c>
      <c r="D656" s="310" t="s">
        <v>295</v>
      </c>
      <c r="E656" s="342">
        <v>17.29</v>
      </c>
      <c r="F656" s="342"/>
      <c r="G656" s="344">
        <f t="shared" si="3"/>
        <v>2787.1799999999994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2</v>
      </c>
      <c r="C657" s="309">
        <v>46043</v>
      </c>
      <c r="D657" s="310" t="s">
        <v>363</v>
      </c>
      <c r="E657" s="342">
        <v>14.86</v>
      </c>
      <c r="F657" s="342"/>
      <c r="G657" s="344">
        <f t="shared" si="3"/>
        <v>2804.4699999999993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2</v>
      </c>
      <c r="C658" s="309">
        <v>46042</v>
      </c>
      <c r="D658" s="310" t="s">
        <v>377</v>
      </c>
      <c r="E658" s="342">
        <v>13.4</v>
      </c>
      <c r="F658" s="342"/>
      <c r="G658" s="344">
        <f t="shared" si="3"/>
        <v>2819.3299999999995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2</v>
      </c>
      <c r="C659" s="309">
        <v>46042</v>
      </c>
      <c r="D659" s="310" t="s">
        <v>377</v>
      </c>
      <c r="E659" s="342">
        <v>5.97</v>
      </c>
      <c r="F659" s="342"/>
      <c r="G659" s="344">
        <f t="shared" si="3"/>
        <v>2832.7299999999996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294</v>
      </c>
      <c r="B660" s="341">
        <v>22</v>
      </c>
      <c r="C660" s="309">
        <v>46042</v>
      </c>
      <c r="D660" s="310" t="s">
        <v>325</v>
      </c>
      <c r="E660" s="342">
        <v>18.09</v>
      </c>
      <c r="F660" s="342"/>
      <c r="G660" s="344">
        <f t="shared" si="3"/>
        <v>2838.6999999999994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294</v>
      </c>
      <c r="B661" s="341">
        <v>17</v>
      </c>
      <c r="C661" s="309">
        <v>46042</v>
      </c>
      <c r="D661" s="310" t="s">
        <v>188</v>
      </c>
      <c r="E661" s="342">
        <v>42.65</v>
      </c>
      <c r="F661" s="342"/>
      <c r="G661" s="344">
        <f t="shared" si="3"/>
        <v>2856.7899999999995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339</v>
      </c>
      <c r="B662" s="341" t="s">
        <v>339</v>
      </c>
      <c r="C662" s="309">
        <v>46042</v>
      </c>
      <c r="D662" s="310" t="s">
        <v>340</v>
      </c>
      <c r="E662" s="342">
        <v>130.51</v>
      </c>
      <c r="F662" s="342"/>
      <c r="G662" s="344">
        <f t="shared" si="3"/>
        <v>2899.4399999999996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294</v>
      </c>
      <c r="B663" s="341">
        <v>15</v>
      </c>
      <c r="C663" s="309">
        <v>46042</v>
      </c>
      <c r="D663" s="310" t="s">
        <v>185</v>
      </c>
      <c r="E663" s="342">
        <v>132.4</v>
      </c>
      <c r="F663" s="342"/>
      <c r="G663" s="344">
        <f t="shared" si="3"/>
        <v>3029.9499999999994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294</v>
      </c>
      <c r="B664" s="341">
        <v>23</v>
      </c>
      <c r="C664" s="309">
        <v>46042</v>
      </c>
      <c r="D664" s="310" t="s">
        <v>63</v>
      </c>
      <c r="E664" s="342">
        <v>529.46</v>
      </c>
      <c r="F664" s="342"/>
      <c r="G664" s="344">
        <f t="shared" si="3"/>
        <v>3162.3499999999995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6</v>
      </c>
      <c r="C665" s="309">
        <v>46042</v>
      </c>
      <c r="D665" s="310" t="s">
        <v>300</v>
      </c>
      <c r="E665" s="342">
        <v>51.63</v>
      </c>
      <c r="F665" s="342"/>
      <c r="G665" s="344">
        <f t="shared" si="3"/>
        <v>3691.8099999999995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289</v>
      </c>
      <c r="B666" s="341">
        <v>2</v>
      </c>
      <c r="C666" s="309">
        <v>46042</v>
      </c>
      <c r="D666" s="310" t="s">
        <v>296</v>
      </c>
      <c r="E666" s="342">
        <v>11.17</v>
      </c>
      <c r="F666" s="342"/>
      <c r="G666" s="344">
        <f t="shared" si="3"/>
        <v>3743.4399999999996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4</v>
      </c>
      <c r="C667" s="309">
        <v>46042</v>
      </c>
      <c r="D667" s="310" t="s">
        <v>296</v>
      </c>
      <c r="E667" s="342">
        <v>57.37</v>
      </c>
      <c r="F667" s="342"/>
      <c r="G667" s="344">
        <f t="shared" si="3"/>
        <v>3754.6099999999997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294</v>
      </c>
      <c r="B668" s="341">
        <v>22</v>
      </c>
      <c r="C668" s="309">
        <v>46042</v>
      </c>
      <c r="D668" s="310" t="s">
        <v>331</v>
      </c>
      <c r="E668" s="342">
        <v>7.46</v>
      </c>
      <c r="F668" s="342"/>
      <c r="G668" s="344">
        <f t="shared" si="3"/>
        <v>3811.9799999999996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4</v>
      </c>
      <c r="C669" s="309">
        <v>46042</v>
      </c>
      <c r="D669" s="310" t="s">
        <v>311</v>
      </c>
      <c r="E669" s="342">
        <v>28.91</v>
      </c>
      <c r="F669" s="342"/>
      <c r="G669" s="344">
        <f t="shared" si="3"/>
        <v>3819.4399999999996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289</v>
      </c>
      <c r="B670" s="341">
        <v>6</v>
      </c>
      <c r="C670" s="309">
        <v>46040</v>
      </c>
      <c r="D670" s="310" t="s">
        <v>300</v>
      </c>
      <c r="E670" s="342">
        <v>31.35</v>
      </c>
      <c r="F670" s="342"/>
      <c r="G670" s="344">
        <f t="shared" si="3"/>
        <v>3848.3499999999995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8</v>
      </c>
      <c r="C671" s="309">
        <v>46040</v>
      </c>
      <c r="D671" s="310" t="s">
        <v>489</v>
      </c>
      <c r="E671" s="342">
        <v>124.75</v>
      </c>
      <c r="F671" s="342"/>
      <c r="G671" s="344">
        <f t="shared" si="3"/>
        <v>3879.6999999999994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3</v>
      </c>
      <c r="C672" s="309">
        <v>46040</v>
      </c>
      <c r="D672" s="310" t="s">
        <v>322</v>
      </c>
      <c r="E672" s="342">
        <v>11.3</v>
      </c>
      <c r="F672" s="342"/>
      <c r="G672" s="344">
        <f t="shared" si="3"/>
        <v>4004.4499999999994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294</v>
      </c>
      <c r="B673" s="341">
        <v>22</v>
      </c>
      <c r="C673" s="309">
        <v>46040</v>
      </c>
      <c r="D673" s="310" t="s">
        <v>410</v>
      </c>
      <c r="E673" s="342">
        <v>13.84</v>
      </c>
      <c r="F673" s="342"/>
      <c r="G673" s="344">
        <f t="shared" si="3"/>
        <v>4015.7499999999995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1</v>
      </c>
      <c r="C674" s="309">
        <v>46040</v>
      </c>
      <c r="D674" s="310" t="s">
        <v>307</v>
      </c>
      <c r="E674" s="342">
        <v>92.06</v>
      </c>
      <c r="F674" s="342"/>
      <c r="G674" s="344">
        <f t="shared" si="3"/>
        <v>4029.5899999999997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7</v>
      </c>
      <c r="C675" s="309">
        <v>46040</v>
      </c>
      <c r="D675" s="310" t="s">
        <v>342</v>
      </c>
      <c r="E675" s="342">
        <v>78.47</v>
      </c>
      <c r="F675" s="342"/>
      <c r="G675" s="344">
        <f t="shared" si="3"/>
        <v>4121.6499999999996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289</v>
      </c>
      <c r="B676" s="341">
        <v>1</v>
      </c>
      <c r="C676" s="309">
        <v>46040</v>
      </c>
      <c r="D676" s="310" t="s">
        <v>399</v>
      </c>
      <c r="E676" s="342">
        <v>28.22</v>
      </c>
      <c r="F676" s="342"/>
      <c r="G676" s="344">
        <f t="shared" si="3"/>
        <v>4200.12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2</v>
      </c>
      <c r="C677" s="309">
        <v>46040</v>
      </c>
      <c r="D677" s="310" t="s">
        <v>398</v>
      </c>
      <c r="E677" s="342">
        <v>32.729999999999997</v>
      </c>
      <c r="F677" s="342"/>
      <c r="G677" s="344">
        <f t="shared" si="3"/>
        <v>4228.34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294</v>
      </c>
      <c r="B678" s="341">
        <v>42</v>
      </c>
      <c r="C678" s="309">
        <v>46039</v>
      </c>
      <c r="D678" s="310" t="s">
        <v>337</v>
      </c>
      <c r="E678" s="342">
        <v>29.8</v>
      </c>
      <c r="F678" s="342"/>
      <c r="G678" s="344">
        <f t="shared" si="3"/>
        <v>4261.07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294</v>
      </c>
      <c r="B679" s="341">
        <v>43</v>
      </c>
      <c r="C679" s="309">
        <v>46039</v>
      </c>
      <c r="D679" s="310" t="s">
        <v>337</v>
      </c>
      <c r="E679" s="342">
        <v>22.35</v>
      </c>
      <c r="F679" s="342"/>
      <c r="G679" s="344">
        <f t="shared" si="3"/>
        <v>4290.87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8</v>
      </c>
      <c r="C680" s="309">
        <v>46039</v>
      </c>
      <c r="D680" s="310" t="s">
        <v>321</v>
      </c>
      <c r="E680" s="342">
        <v>36.92</v>
      </c>
      <c r="F680" s="342"/>
      <c r="G680" s="344">
        <f t="shared" si="3"/>
        <v>4313.22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1</v>
      </c>
      <c r="C681" s="309">
        <v>46039</v>
      </c>
      <c r="D681" s="310" t="s">
        <v>312</v>
      </c>
      <c r="E681" s="342">
        <v>117.89</v>
      </c>
      <c r="F681" s="342"/>
      <c r="G681" s="344">
        <f t="shared" si="3"/>
        <v>4350.1400000000003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1</v>
      </c>
      <c r="C682" s="309">
        <v>46039</v>
      </c>
      <c r="D682" s="310" t="s">
        <v>332</v>
      </c>
      <c r="E682" s="342">
        <v>196.36</v>
      </c>
      <c r="F682" s="342"/>
      <c r="G682" s="344">
        <f t="shared" si="3"/>
        <v>4468.0300000000007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294</v>
      </c>
      <c r="B683" s="341">
        <v>21</v>
      </c>
      <c r="C683" s="309">
        <v>46039</v>
      </c>
      <c r="D683" s="310" t="s">
        <v>194</v>
      </c>
      <c r="E683" s="342">
        <v>70.2</v>
      </c>
      <c r="F683" s="342"/>
      <c r="G683" s="344">
        <f t="shared" si="3"/>
        <v>4664.3900000000003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2</v>
      </c>
      <c r="C684" s="309">
        <v>46038</v>
      </c>
      <c r="D684" s="310" t="s">
        <v>327</v>
      </c>
      <c r="E684" s="342">
        <v>13.14</v>
      </c>
      <c r="F684" s="342"/>
      <c r="G684" s="344">
        <f t="shared" si="3"/>
        <v>4734.59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46038</v>
      </c>
      <c r="D685" s="310" t="s">
        <v>296</v>
      </c>
      <c r="E685" s="342">
        <v>18.489999999999998</v>
      </c>
      <c r="F685" s="342"/>
      <c r="G685" s="344">
        <f t="shared" si="3"/>
        <v>4747.7300000000005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291</v>
      </c>
      <c r="B686" s="341">
        <v>41</v>
      </c>
      <c r="C686" s="309">
        <v>46038</v>
      </c>
      <c r="D686" s="310" t="s">
        <v>490</v>
      </c>
      <c r="E686" s="342"/>
      <c r="F686" s="342">
        <v>800</v>
      </c>
      <c r="G686" s="344">
        <f t="shared" si="3"/>
        <v>4766.22</v>
      </c>
      <c r="H686" s="345" t="s">
        <v>298</v>
      </c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294</v>
      </c>
      <c r="B687" s="341">
        <v>18</v>
      </c>
      <c r="C687" s="309">
        <v>46038</v>
      </c>
      <c r="D687" s="310" t="s">
        <v>367</v>
      </c>
      <c r="E687" s="342">
        <v>400</v>
      </c>
      <c r="F687" s="342"/>
      <c r="G687" s="344">
        <f t="shared" si="3"/>
        <v>3966.2200000000003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294</v>
      </c>
      <c r="B688" s="341">
        <v>19</v>
      </c>
      <c r="C688" s="309">
        <v>46038</v>
      </c>
      <c r="D688" s="310" t="s">
        <v>191</v>
      </c>
      <c r="E688" s="342">
        <v>200</v>
      </c>
      <c r="F688" s="342"/>
      <c r="G688" s="344">
        <f t="shared" si="3"/>
        <v>4366.22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294</v>
      </c>
      <c r="B689" s="341">
        <v>11</v>
      </c>
      <c r="C689" s="309">
        <v>46038</v>
      </c>
      <c r="D689" s="310" t="s">
        <v>178</v>
      </c>
      <c r="E689" s="342">
        <v>267.95999999999998</v>
      </c>
      <c r="F689" s="342"/>
      <c r="G689" s="344">
        <f t="shared" si="3"/>
        <v>4566.22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46037</v>
      </c>
      <c r="D690" s="310" t="s">
        <v>362</v>
      </c>
      <c r="E690" s="342">
        <v>59.95</v>
      </c>
      <c r="F690" s="342"/>
      <c r="G690" s="344">
        <f t="shared" si="3"/>
        <v>4834.18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46037</v>
      </c>
      <c r="D691" s="310" t="s">
        <v>362</v>
      </c>
      <c r="E691" s="342">
        <v>59.96</v>
      </c>
      <c r="F691" s="342"/>
      <c r="G691" s="344">
        <f t="shared" si="3"/>
        <v>4894.13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8</v>
      </c>
      <c r="C692" s="309">
        <v>46037</v>
      </c>
      <c r="D692" s="310" t="s">
        <v>321</v>
      </c>
      <c r="E692" s="342">
        <v>12.43</v>
      </c>
      <c r="F692" s="342"/>
      <c r="G692" s="344">
        <f t="shared" si="3"/>
        <v>4954.09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46037</v>
      </c>
      <c r="D693" s="310" t="s">
        <v>296</v>
      </c>
      <c r="E693" s="342">
        <v>11.07</v>
      </c>
      <c r="F693" s="342"/>
      <c r="G693" s="344">
        <f t="shared" si="3"/>
        <v>4966.5200000000004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4</v>
      </c>
      <c r="C694" s="309">
        <v>46037</v>
      </c>
      <c r="D694" s="310" t="s">
        <v>296</v>
      </c>
      <c r="E694" s="342">
        <v>52.3</v>
      </c>
      <c r="F694" s="342"/>
      <c r="G694" s="344">
        <f t="shared" si="3"/>
        <v>4977.59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6</v>
      </c>
      <c r="C695" s="309">
        <v>46037</v>
      </c>
      <c r="D695" s="310" t="s">
        <v>447</v>
      </c>
      <c r="E695" s="342">
        <v>50</v>
      </c>
      <c r="F695" s="342"/>
      <c r="G695" s="344">
        <f t="shared" si="3"/>
        <v>5029.8900000000003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291</v>
      </c>
      <c r="B696" s="341">
        <v>38</v>
      </c>
      <c r="C696" s="309">
        <v>46037</v>
      </c>
      <c r="D696" s="310" t="s">
        <v>293</v>
      </c>
      <c r="E696" s="342"/>
      <c r="F696" s="342">
        <v>4365.67</v>
      </c>
      <c r="G696" s="344">
        <f t="shared" si="3"/>
        <v>5079.8900000000003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289</v>
      </c>
      <c r="B697" s="341">
        <v>4</v>
      </c>
      <c r="C697" s="309">
        <v>46036</v>
      </c>
      <c r="D697" s="310" t="s">
        <v>295</v>
      </c>
      <c r="E697" s="342">
        <v>30.91</v>
      </c>
      <c r="F697" s="342"/>
      <c r="G697" s="344">
        <f t="shared" si="3"/>
        <v>714.22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46036</v>
      </c>
      <c r="D698" s="310" t="s">
        <v>352</v>
      </c>
      <c r="E698" s="342">
        <v>8.67</v>
      </c>
      <c r="F698" s="342"/>
      <c r="G698" s="344">
        <f t="shared" si="3"/>
        <v>745.13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3</v>
      </c>
      <c r="C699" s="309">
        <v>46035</v>
      </c>
      <c r="D699" s="310" t="s">
        <v>355</v>
      </c>
      <c r="E699" s="342">
        <v>25.01</v>
      </c>
      <c r="F699" s="342"/>
      <c r="G699" s="344">
        <f t="shared" si="3"/>
        <v>753.8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6</v>
      </c>
      <c r="C700" s="309">
        <v>46035</v>
      </c>
      <c r="D700" s="310" t="s">
        <v>421</v>
      </c>
      <c r="E700" s="342">
        <v>-5.9</v>
      </c>
      <c r="F700" s="342"/>
      <c r="G700" s="344">
        <f t="shared" si="3"/>
        <v>778.81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6</v>
      </c>
      <c r="C701" s="309">
        <v>46035</v>
      </c>
      <c r="D701" s="310" t="s">
        <v>457</v>
      </c>
      <c r="E701" s="342">
        <v>-0.03</v>
      </c>
      <c r="F701" s="342"/>
      <c r="G701" s="344">
        <f t="shared" si="3"/>
        <v>772.91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294</v>
      </c>
      <c r="B702" s="341">
        <v>43</v>
      </c>
      <c r="C702" s="309">
        <v>46035</v>
      </c>
      <c r="D702" s="310" t="s">
        <v>201</v>
      </c>
      <c r="E702" s="342">
        <v>44.18</v>
      </c>
      <c r="F702" s="342"/>
      <c r="G702" s="344">
        <f t="shared" si="3"/>
        <v>772.88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294</v>
      </c>
      <c r="B703" s="341">
        <v>42</v>
      </c>
      <c r="C703" s="309">
        <v>46035</v>
      </c>
      <c r="D703" s="310" t="s">
        <v>200</v>
      </c>
      <c r="E703" s="342">
        <v>51.19</v>
      </c>
      <c r="F703" s="342"/>
      <c r="G703" s="344">
        <f t="shared" si="3"/>
        <v>817.06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4</v>
      </c>
      <c r="C704" s="309">
        <v>46035</v>
      </c>
      <c r="D704" s="310" t="s">
        <v>295</v>
      </c>
      <c r="E704" s="342">
        <v>28.15</v>
      </c>
      <c r="F704" s="342"/>
      <c r="G704" s="344">
        <f t="shared" si="3"/>
        <v>868.25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3</v>
      </c>
      <c r="C705" s="309">
        <v>46035</v>
      </c>
      <c r="D705" s="310" t="s">
        <v>296</v>
      </c>
      <c r="E705" s="342">
        <v>20.85</v>
      </c>
      <c r="F705" s="342"/>
      <c r="G705" s="344">
        <f t="shared" si="3"/>
        <v>896.4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1</v>
      </c>
      <c r="C706" s="309">
        <v>46034</v>
      </c>
      <c r="D706" s="310" t="s">
        <v>307</v>
      </c>
      <c r="E706" s="342">
        <v>145.81</v>
      </c>
      <c r="F706" s="342"/>
      <c r="G706" s="344">
        <f t="shared" si="3"/>
        <v>917.25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2</v>
      </c>
      <c r="C707" s="309">
        <v>46034</v>
      </c>
      <c r="D707" s="310" t="s">
        <v>433</v>
      </c>
      <c r="E707" s="342">
        <v>25.22</v>
      </c>
      <c r="F707" s="342"/>
      <c r="G707" s="344">
        <f t="shared" si="3"/>
        <v>1063.06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46033</v>
      </c>
      <c r="D708" s="310" t="s">
        <v>329</v>
      </c>
      <c r="E708" s="342">
        <v>49.38</v>
      </c>
      <c r="F708" s="342"/>
      <c r="G708" s="344">
        <f t="shared" si="3"/>
        <v>1088.28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294</v>
      </c>
      <c r="B709" s="341">
        <v>22</v>
      </c>
      <c r="C709" s="309">
        <v>46033</v>
      </c>
      <c r="D709" s="310" t="s">
        <v>356</v>
      </c>
      <c r="E709" s="342">
        <v>19.16</v>
      </c>
      <c r="F709" s="342"/>
      <c r="G709" s="344">
        <f t="shared" si="3"/>
        <v>1137.6600000000001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6</v>
      </c>
      <c r="C710" s="309">
        <v>46033</v>
      </c>
      <c r="D710" s="310" t="s">
        <v>313</v>
      </c>
      <c r="E710" s="342">
        <v>39.86</v>
      </c>
      <c r="F710" s="342"/>
      <c r="G710" s="344">
        <f t="shared" si="3"/>
        <v>1156.8200000000002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7</v>
      </c>
      <c r="C711" s="309">
        <v>46033</v>
      </c>
      <c r="D711" s="310" t="s">
        <v>455</v>
      </c>
      <c r="E711" s="342">
        <v>165.05</v>
      </c>
      <c r="F711" s="342"/>
      <c r="G711" s="344">
        <f t="shared" si="3"/>
        <v>1196.68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294</v>
      </c>
      <c r="B712" s="341">
        <v>24</v>
      </c>
      <c r="C712" s="309">
        <v>46032</v>
      </c>
      <c r="D712" s="310" t="s">
        <v>439</v>
      </c>
      <c r="E712" s="342">
        <v>83.42</v>
      </c>
      <c r="F712" s="342"/>
      <c r="G712" s="344">
        <f t="shared" si="3"/>
        <v>1361.73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4</v>
      </c>
      <c r="C713" s="309">
        <v>46032</v>
      </c>
      <c r="D713" s="310" t="s">
        <v>296</v>
      </c>
      <c r="E713" s="342">
        <v>30.4</v>
      </c>
      <c r="F713" s="342"/>
      <c r="G713" s="344">
        <f t="shared" si="3"/>
        <v>1445.15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46032</v>
      </c>
      <c r="D714" s="310" t="s">
        <v>296</v>
      </c>
      <c r="E714" s="342">
        <v>13.83</v>
      </c>
      <c r="F714" s="342"/>
      <c r="G714" s="344">
        <f t="shared" si="3"/>
        <v>1475.5500000000002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46032</v>
      </c>
      <c r="D715" s="310" t="s">
        <v>489</v>
      </c>
      <c r="E715" s="342">
        <v>100</v>
      </c>
      <c r="F715" s="342"/>
      <c r="G715" s="344">
        <f t="shared" si="3"/>
        <v>1489.38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1</v>
      </c>
      <c r="C716" s="309">
        <v>46032</v>
      </c>
      <c r="D716" s="310" t="s">
        <v>491</v>
      </c>
      <c r="E716" s="342">
        <v>55.68</v>
      </c>
      <c r="F716" s="342"/>
      <c r="G716" s="344">
        <f t="shared" si="3"/>
        <v>1589.38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2</v>
      </c>
      <c r="C717" s="309">
        <v>46031</v>
      </c>
      <c r="D717" s="310" t="s">
        <v>363</v>
      </c>
      <c r="E717" s="342">
        <v>9.4700000000000006</v>
      </c>
      <c r="F717" s="342"/>
      <c r="G717" s="344">
        <f t="shared" si="3"/>
        <v>1645.0600000000002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5</v>
      </c>
      <c r="C718" s="309">
        <v>46031</v>
      </c>
      <c r="D718" s="310" t="s">
        <v>492</v>
      </c>
      <c r="E718" s="342">
        <v>50</v>
      </c>
      <c r="F718" s="342"/>
      <c r="G718" s="344">
        <f t="shared" si="3"/>
        <v>1654.5300000000002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8</v>
      </c>
      <c r="C719" s="309">
        <v>46030</v>
      </c>
      <c r="D719" s="310" t="s">
        <v>493</v>
      </c>
      <c r="E719" s="342">
        <v>32.619999999999997</v>
      </c>
      <c r="F719" s="342"/>
      <c r="G719" s="344">
        <f t="shared" si="3"/>
        <v>1704.5300000000002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291</v>
      </c>
      <c r="B720" s="341">
        <v>39</v>
      </c>
      <c r="C720" s="309">
        <v>46030</v>
      </c>
      <c r="D720" s="310" t="s">
        <v>292</v>
      </c>
      <c r="E720" s="342"/>
      <c r="F720" s="342">
        <v>2729.22</v>
      </c>
      <c r="G720" s="344">
        <f t="shared" si="3"/>
        <v>1737.15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2</v>
      </c>
      <c r="C721" s="309">
        <v>46030</v>
      </c>
      <c r="D721" s="310" t="s">
        <v>296</v>
      </c>
      <c r="E721" s="342">
        <v>6.37</v>
      </c>
      <c r="F721" s="342"/>
      <c r="G721" s="344">
        <f t="shared" si="3"/>
        <v>-992.06999999999971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4</v>
      </c>
      <c r="C722" s="309">
        <v>46030</v>
      </c>
      <c r="D722" s="310" t="s">
        <v>296</v>
      </c>
      <c r="E722" s="342">
        <v>32.119999999999997</v>
      </c>
      <c r="F722" s="342"/>
      <c r="G722" s="344">
        <f t="shared" si="3"/>
        <v>-985.6999999999997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2</v>
      </c>
      <c r="C723" s="309">
        <v>46030</v>
      </c>
      <c r="D723" s="310" t="s">
        <v>363</v>
      </c>
      <c r="E723" s="342">
        <v>9.4700000000000006</v>
      </c>
      <c r="F723" s="342"/>
      <c r="G723" s="344">
        <f t="shared" si="3"/>
        <v>-953.5799999999997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46030</v>
      </c>
      <c r="D724" s="310" t="s">
        <v>392</v>
      </c>
      <c r="E724" s="342">
        <v>21.18</v>
      </c>
      <c r="F724" s="342"/>
      <c r="G724" s="344">
        <f t="shared" si="3"/>
        <v>-944.10999999999967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339</v>
      </c>
      <c r="B725" s="341" t="s">
        <v>339</v>
      </c>
      <c r="C725" s="309">
        <v>46029</v>
      </c>
      <c r="D725" s="310" t="s">
        <v>458</v>
      </c>
      <c r="E725" s="342">
        <v>52.66</v>
      </c>
      <c r="F725" s="342"/>
      <c r="G725" s="344">
        <f t="shared" si="3"/>
        <v>-922.92999999999972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294</v>
      </c>
      <c r="B726" s="341">
        <v>13</v>
      </c>
      <c r="C726" s="309">
        <v>46029</v>
      </c>
      <c r="D726" s="310" t="s">
        <v>182</v>
      </c>
      <c r="E726" s="342">
        <v>167.42</v>
      </c>
      <c r="F726" s="342"/>
      <c r="G726" s="344">
        <f t="shared" si="3"/>
        <v>-870.26999999999975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4</v>
      </c>
      <c r="C727" s="309">
        <v>46029</v>
      </c>
      <c r="D727" s="310" t="s">
        <v>296</v>
      </c>
      <c r="E727" s="342">
        <v>30.81</v>
      </c>
      <c r="F727" s="342"/>
      <c r="G727" s="344">
        <f t="shared" si="3"/>
        <v>-702.8499999999998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2</v>
      </c>
      <c r="C728" s="309">
        <v>46029</v>
      </c>
      <c r="D728" s="310" t="s">
        <v>363</v>
      </c>
      <c r="E728" s="342">
        <v>9.4700000000000006</v>
      </c>
      <c r="F728" s="342"/>
      <c r="G728" s="344">
        <f t="shared" si="3"/>
        <v>-672.03999999999985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294</v>
      </c>
      <c r="B729" s="341">
        <v>22</v>
      </c>
      <c r="C729" s="309">
        <v>46029</v>
      </c>
      <c r="D729" s="310" t="s">
        <v>494</v>
      </c>
      <c r="E729" s="342">
        <v>148.04</v>
      </c>
      <c r="F729" s="342"/>
      <c r="G729" s="344">
        <f t="shared" si="3"/>
        <v>-662.56999999999982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14</v>
      </c>
      <c r="C730" s="309">
        <v>46028</v>
      </c>
      <c r="D730" s="310" t="s">
        <v>372</v>
      </c>
      <c r="E730" s="342">
        <v>66.67</v>
      </c>
      <c r="F730" s="342"/>
      <c r="G730" s="344">
        <f t="shared" si="3"/>
        <v>-514.52999999999986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289</v>
      </c>
      <c r="B731" s="341">
        <v>3</v>
      </c>
      <c r="C731" s="309">
        <v>46028</v>
      </c>
      <c r="D731" s="310" t="s">
        <v>296</v>
      </c>
      <c r="E731" s="342">
        <v>5.7</v>
      </c>
      <c r="F731" s="342"/>
      <c r="G731" s="344">
        <f t="shared" si="3"/>
        <v>-447.8599999999999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21</v>
      </c>
      <c r="C732" s="309">
        <v>46028</v>
      </c>
      <c r="D732" s="310" t="s">
        <v>194</v>
      </c>
      <c r="E732" s="342">
        <v>30.59</v>
      </c>
      <c r="F732" s="342"/>
      <c r="G732" s="344">
        <f t="shared" si="3"/>
        <v>-442.15999999999991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294</v>
      </c>
      <c r="B733" s="341">
        <v>17</v>
      </c>
      <c r="C733" s="309">
        <v>46027</v>
      </c>
      <c r="D733" s="310" t="s">
        <v>376</v>
      </c>
      <c r="E733" s="342">
        <v>133.91999999999999</v>
      </c>
      <c r="F733" s="342"/>
      <c r="G733" s="344">
        <f t="shared" si="3"/>
        <v>-411.56999999999994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294</v>
      </c>
      <c r="B734" s="341">
        <v>17</v>
      </c>
      <c r="C734" s="309">
        <v>46027</v>
      </c>
      <c r="D734" s="310" t="s">
        <v>376</v>
      </c>
      <c r="E734" s="342">
        <v>62</v>
      </c>
      <c r="F734" s="342"/>
      <c r="G734" s="344">
        <f t="shared" si="3"/>
        <v>-277.64999999999992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6</v>
      </c>
      <c r="C735" s="309">
        <v>46027</v>
      </c>
      <c r="D735" s="310" t="s">
        <v>300</v>
      </c>
      <c r="E735" s="342">
        <v>10.64</v>
      </c>
      <c r="F735" s="342"/>
      <c r="G735" s="344">
        <f t="shared" si="3"/>
        <v>-215.64999999999992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8</v>
      </c>
      <c r="C736" s="309">
        <v>46027</v>
      </c>
      <c r="D736" s="310" t="s">
        <v>321</v>
      </c>
      <c r="E736" s="342">
        <v>17.440000000000001</v>
      </c>
      <c r="F736" s="342"/>
      <c r="G736" s="344">
        <f t="shared" si="3"/>
        <v>-205.00999999999991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1</v>
      </c>
      <c r="C737" s="309">
        <v>46027</v>
      </c>
      <c r="D737" s="310" t="s">
        <v>307</v>
      </c>
      <c r="E737" s="342">
        <v>216.19</v>
      </c>
      <c r="F737" s="342"/>
      <c r="G737" s="344">
        <f t="shared" si="3"/>
        <v>-187.56999999999991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2</v>
      </c>
      <c r="C738" s="309">
        <v>46027</v>
      </c>
      <c r="D738" s="310" t="s">
        <v>495</v>
      </c>
      <c r="E738" s="342">
        <v>70</v>
      </c>
      <c r="F738" s="342"/>
      <c r="G738" s="344">
        <f t="shared" si="3"/>
        <v>28.62000000000009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2</v>
      </c>
      <c r="C739" s="309">
        <v>46027</v>
      </c>
      <c r="D739" s="310" t="s">
        <v>363</v>
      </c>
      <c r="E739" s="342">
        <v>14.05</v>
      </c>
      <c r="F739" s="342"/>
      <c r="G739" s="344">
        <f t="shared" si="3"/>
        <v>98.62000000000009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294</v>
      </c>
      <c r="B740" s="341">
        <v>14</v>
      </c>
      <c r="C740" s="309">
        <v>46027</v>
      </c>
      <c r="D740" s="310" t="s">
        <v>373</v>
      </c>
      <c r="E740" s="342">
        <v>68.739999999999995</v>
      </c>
      <c r="F740" s="342"/>
      <c r="G740" s="344">
        <f t="shared" si="3"/>
        <v>112.67000000000009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289</v>
      </c>
      <c r="B741" s="341">
        <v>6</v>
      </c>
      <c r="C741" s="309">
        <v>46027</v>
      </c>
      <c r="D741" s="310" t="s">
        <v>496</v>
      </c>
      <c r="E741" s="342">
        <v>120</v>
      </c>
      <c r="F741" s="342"/>
      <c r="G741" s="344">
        <f t="shared" si="3"/>
        <v>181.41000000000008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9</v>
      </c>
      <c r="C742" s="309">
        <v>46027</v>
      </c>
      <c r="D742" s="310" t="s">
        <v>58</v>
      </c>
      <c r="E742" s="342">
        <v>1281.53</v>
      </c>
      <c r="F742" s="342"/>
      <c r="G742" s="344">
        <f t="shared" si="3"/>
        <v>301.41000000000008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7</v>
      </c>
      <c r="C743" s="309">
        <v>46026</v>
      </c>
      <c r="D743" s="310" t="s">
        <v>342</v>
      </c>
      <c r="E743" s="342">
        <v>18.260000000000002</v>
      </c>
      <c r="F743" s="342"/>
      <c r="G743" s="344">
        <f t="shared" si="3"/>
        <v>1582.94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287</v>
      </c>
      <c r="B744" s="341" t="s">
        <v>287</v>
      </c>
      <c r="C744" s="309">
        <v>46026</v>
      </c>
      <c r="D744" s="310" t="s">
        <v>300</v>
      </c>
      <c r="E744" s="342">
        <v>114.91</v>
      </c>
      <c r="F744" s="342">
        <v>114.91</v>
      </c>
      <c r="G744" s="344">
        <f t="shared" si="3"/>
        <v>1601.2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5</v>
      </c>
      <c r="C745" s="309">
        <v>46026</v>
      </c>
      <c r="D745" s="310" t="s">
        <v>497</v>
      </c>
      <c r="E745" s="342">
        <v>42.43</v>
      </c>
      <c r="F745" s="342"/>
      <c r="G745" s="344">
        <f t="shared" si="3"/>
        <v>1601.2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289</v>
      </c>
      <c r="B746" s="341">
        <v>7</v>
      </c>
      <c r="C746" s="309">
        <v>46026</v>
      </c>
      <c r="D746" s="310" t="s">
        <v>300</v>
      </c>
      <c r="E746" s="342">
        <v>42.59</v>
      </c>
      <c r="F746" s="342"/>
      <c r="G746" s="344">
        <f t="shared" si="3"/>
        <v>1643.63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3</v>
      </c>
      <c r="C747" s="309">
        <v>46025</v>
      </c>
      <c r="D747" s="310" t="s">
        <v>352</v>
      </c>
      <c r="E747" s="342">
        <v>14.57</v>
      </c>
      <c r="F747" s="342"/>
      <c r="G747" s="344">
        <f t="shared" si="3"/>
        <v>1686.22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2</v>
      </c>
      <c r="C748" s="309">
        <v>46025</v>
      </c>
      <c r="D748" s="310" t="s">
        <v>498</v>
      </c>
      <c r="E748" s="342">
        <v>41.05</v>
      </c>
      <c r="F748" s="342"/>
      <c r="G748" s="344">
        <f t="shared" si="3"/>
        <v>1700.79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4</v>
      </c>
      <c r="C749" s="309">
        <v>46025</v>
      </c>
      <c r="D749" s="310" t="s">
        <v>311</v>
      </c>
      <c r="E749" s="342">
        <v>26.88</v>
      </c>
      <c r="F749" s="342"/>
      <c r="G749" s="344">
        <f t="shared" si="3"/>
        <v>1741.84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2</v>
      </c>
      <c r="C750" s="309">
        <v>46025</v>
      </c>
      <c r="D750" s="310" t="s">
        <v>309</v>
      </c>
      <c r="E750" s="342">
        <v>130.08000000000001</v>
      </c>
      <c r="F750" s="342"/>
      <c r="G750" s="344">
        <f t="shared" si="3"/>
        <v>1768.72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289</v>
      </c>
      <c r="B751" s="341">
        <v>7</v>
      </c>
      <c r="C751" s="309">
        <v>46025</v>
      </c>
      <c r="D751" s="310" t="s">
        <v>499</v>
      </c>
      <c r="E751" s="342">
        <v>222.49</v>
      </c>
      <c r="F751" s="342"/>
      <c r="G751" s="344">
        <f t="shared" si="3"/>
        <v>1898.8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7</v>
      </c>
      <c r="C752" s="309">
        <v>46025</v>
      </c>
      <c r="D752" s="310" t="s">
        <v>499</v>
      </c>
      <c r="E752" s="342">
        <v>99.18</v>
      </c>
      <c r="F752" s="342"/>
      <c r="G752" s="344">
        <f t="shared" si="3"/>
        <v>2121.29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5</v>
      </c>
      <c r="C753" s="309">
        <v>46024</v>
      </c>
      <c r="D753" s="310" t="s">
        <v>500</v>
      </c>
      <c r="E753" s="342">
        <v>35</v>
      </c>
      <c r="F753" s="342"/>
      <c r="G753" s="344">
        <f t="shared" si="3"/>
        <v>2220.4699999999998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3</v>
      </c>
      <c r="C754" s="309">
        <v>46024</v>
      </c>
      <c r="D754" s="310" t="s">
        <v>296</v>
      </c>
      <c r="E754" s="342">
        <v>15.11</v>
      </c>
      <c r="F754" s="342"/>
      <c r="G754" s="344">
        <f t="shared" si="3"/>
        <v>2255.4699999999998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5</v>
      </c>
      <c r="C755" s="309">
        <v>46024</v>
      </c>
      <c r="D755" s="310" t="s">
        <v>501</v>
      </c>
      <c r="E755" s="342">
        <v>29.67</v>
      </c>
      <c r="F755" s="342"/>
      <c r="G755" s="344">
        <f t="shared" si="3"/>
        <v>2270.58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287</v>
      </c>
      <c r="B756" s="341" t="s">
        <v>287</v>
      </c>
      <c r="C756" s="309">
        <v>46024</v>
      </c>
      <c r="D756" s="310" t="s">
        <v>404</v>
      </c>
      <c r="E756" s="342">
        <v>70.56</v>
      </c>
      <c r="F756" s="342">
        <v>70.56</v>
      </c>
      <c r="G756" s="344">
        <f t="shared" si="3"/>
        <v>2300.25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287</v>
      </c>
      <c r="B757" s="341" t="s">
        <v>287</v>
      </c>
      <c r="C757" s="309">
        <v>46024</v>
      </c>
      <c r="D757" s="310" t="s">
        <v>502</v>
      </c>
      <c r="E757" s="342">
        <v>113.94</v>
      </c>
      <c r="F757" s="342">
        <v>113.94</v>
      </c>
      <c r="G757" s="344">
        <f t="shared" si="3"/>
        <v>2300.25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2</v>
      </c>
      <c r="C758" s="309">
        <v>46024</v>
      </c>
      <c r="D758" s="310" t="s">
        <v>377</v>
      </c>
      <c r="E758" s="342">
        <v>11.9</v>
      </c>
      <c r="F758" s="342"/>
      <c r="G758" s="344">
        <f t="shared" si="3"/>
        <v>2300.25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46024</v>
      </c>
      <c r="D759" s="310" t="s">
        <v>417</v>
      </c>
      <c r="E759" s="342">
        <v>23.9</v>
      </c>
      <c r="F759" s="342"/>
      <c r="G759" s="344">
        <f t="shared" si="3"/>
        <v>2312.15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5</v>
      </c>
      <c r="C760" s="309">
        <v>46024</v>
      </c>
      <c r="D760" s="310" t="s">
        <v>503</v>
      </c>
      <c r="E760" s="342">
        <v>160</v>
      </c>
      <c r="F760" s="342"/>
      <c r="G760" s="344">
        <f t="shared" si="3"/>
        <v>2336.0500000000002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284</v>
      </c>
      <c r="B761" s="341">
        <v>36</v>
      </c>
      <c r="C761" s="309">
        <v>46024</v>
      </c>
      <c r="D761" s="310" t="s">
        <v>380</v>
      </c>
      <c r="E761" s="342">
        <v>50</v>
      </c>
      <c r="F761" s="342"/>
      <c r="G761" s="344">
        <f t="shared" si="3"/>
        <v>2496.0500000000002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6</v>
      </c>
      <c r="C762" s="309">
        <v>46023</v>
      </c>
      <c r="D762" s="310" t="s">
        <v>313</v>
      </c>
      <c r="E762" s="342">
        <v>8</v>
      </c>
      <c r="F762" s="342"/>
      <c r="G762" s="344">
        <f t="shared" si="3"/>
        <v>2546.0500000000002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46023</v>
      </c>
      <c r="D763" s="310" t="s">
        <v>377</v>
      </c>
      <c r="E763" s="342">
        <v>13.06</v>
      </c>
      <c r="F763" s="342"/>
      <c r="G763" s="344">
        <f t="shared" si="3"/>
        <v>2554.0500000000002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294</v>
      </c>
      <c r="B764" s="341">
        <v>22</v>
      </c>
      <c r="C764" s="309">
        <v>46023</v>
      </c>
      <c r="D764" s="310" t="s">
        <v>381</v>
      </c>
      <c r="E764" s="342">
        <v>6.37</v>
      </c>
      <c r="F764" s="342"/>
      <c r="G764" s="344">
        <f t="shared" si="3"/>
        <v>2567.11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2</v>
      </c>
      <c r="C765" s="309">
        <v>46023</v>
      </c>
      <c r="D765" s="310" t="s">
        <v>363</v>
      </c>
      <c r="E765" s="342">
        <v>10.27</v>
      </c>
      <c r="F765" s="342"/>
      <c r="G765" s="344">
        <f t="shared" si="3"/>
        <v>2573.48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6</v>
      </c>
      <c r="C766" s="309">
        <v>46023</v>
      </c>
      <c r="D766" s="310" t="s">
        <v>504</v>
      </c>
      <c r="E766" s="342">
        <v>176.57</v>
      </c>
      <c r="F766" s="342"/>
      <c r="G766" s="344">
        <f t="shared" si="3"/>
        <v>2583.75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287</v>
      </c>
      <c r="B767" s="341" t="s">
        <v>287</v>
      </c>
      <c r="C767" s="309">
        <v>46023</v>
      </c>
      <c r="D767" s="310" t="s">
        <v>300</v>
      </c>
      <c r="E767" s="342">
        <v>383.39</v>
      </c>
      <c r="F767" s="342">
        <v>383.39</v>
      </c>
      <c r="G767" s="344">
        <f t="shared" si="3"/>
        <v>2760.32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287</v>
      </c>
      <c r="B768" s="341" t="s">
        <v>287</v>
      </c>
      <c r="C768" s="309">
        <v>46023</v>
      </c>
      <c r="D768" s="310" t="s">
        <v>300</v>
      </c>
      <c r="E768" s="342">
        <v>53.24</v>
      </c>
      <c r="F768" s="342">
        <v>53.24</v>
      </c>
      <c r="G768" s="344">
        <f t="shared" si="3"/>
        <v>2760.32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339</v>
      </c>
      <c r="B769" s="341" t="s">
        <v>339</v>
      </c>
      <c r="C769" s="309">
        <v>46023</v>
      </c>
      <c r="D769" s="348" t="s">
        <v>472</v>
      </c>
      <c r="E769" s="342">
        <v>239.68</v>
      </c>
      <c r="F769" s="342"/>
      <c r="G769" s="344">
        <f t="shared" si="3"/>
        <v>2760.32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505</v>
      </c>
      <c r="B770" s="341" t="s">
        <v>505</v>
      </c>
      <c r="C770" s="309">
        <v>45658</v>
      </c>
      <c r="D770" s="309" t="s">
        <v>506</v>
      </c>
      <c r="E770" s="343"/>
      <c r="F770" s="343"/>
      <c r="G770" s="344">
        <v>3000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5.75" customHeight="1" x14ac:dyDescent="0.3"/>
    <row r="772" spans="1:20" ht="15.75" customHeight="1" x14ac:dyDescent="0.3"/>
    <row r="773" spans="1:20" ht="15.75" customHeight="1" x14ac:dyDescent="0.3"/>
    <row r="774" spans="1:20" ht="15.75" customHeight="1" x14ac:dyDescent="0.3"/>
    <row r="775" spans="1:20" ht="15.75" customHeight="1" x14ac:dyDescent="0.3"/>
    <row r="776" spans="1:20" ht="15.75" customHeight="1" x14ac:dyDescent="0.3"/>
    <row r="777" spans="1:20" ht="15.75" customHeight="1" x14ac:dyDescent="0.3"/>
    <row r="778" spans="1:20" ht="15.75" customHeight="1" x14ac:dyDescent="0.3"/>
    <row r="779" spans="1:20" ht="15.75" customHeight="1" x14ac:dyDescent="0.3"/>
    <row r="780" spans="1:20" ht="15.75" customHeight="1" x14ac:dyDescent="0.3"/>
    <row r="781" spans="1:20" ht="15.75" customHeight="1" x14ac:dyDescent="0.3"/>
    <row r="782" spans="1:20" ht="15.75" customHeight="1" x14ac:dyDescent="0.3"/>
    <row r="783" spans="1:20" ht="15.75" customHeight="1" x14ac:dyDescent="0.3"/>
    <row r="784" spans="1:20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spans="9:9" ht="15.75" customHeight="1" x14ac:dyDescent="0.3"/>
    <row r="2498" spans="9:9" ht="15.75" customHeight="1" x14ac:dyDescent="0.3"/>
    <row r="2499" spans="9:9" ht="15.75" customHeight="1" x14ac:dyDescent="0.3"/>
    <row r="2500" spans="9:9" ht="12" customHeight="1" x14ac:dyDescent="0.3">
      <c r="I2500" s="346" t="s">
        <v>225</v>
      </c>
    </row>
    <row r="2501" spans="9:9" ht="12" customHeight="1" x14ac:dyDescent="0.3">
      <c r="I2501" s="346"/>
    </row>
    <row r="2502" spans="9:9" ht="12" customHeight="1" x14ac:dyDescent="0.3">
      <c r="I2502" s="346"/>
    </row>
    <row r="2503" spans="9:9" ht="12" customHeight="1" x14ac:dyDescent="0.3">
      <c r="I2503" s="346"/>
    </row>
    <row r="2504" spans="9:9" ht="12" customHeight="1" x14ac:dyDescent="0.3">
      <c r="I2504" s="346"/>
    </row>
    <row r="2505" spans="9:9" ht="12" customHeight="1" x14ac:dyDescent="0.3">
      <c r="I2505" s="346"/>
    </row>
    <row r="2506" spans="9:9" ht="12" customHeight="1" x14ac:dyDescent="0.3">
      <c r="I2506" s="346"/>
    </row>
    <row r="2507" spans="9:9" ht="12" customHeight="1" x14ac:dyDescent="0.3">
      <c r="I2507" s="346"/>
    </row>
    <row r="2508" spans="9:9" ht="12" customHeight="1" x14ac:dyDescent="0.3">
      <c r="I2508" s="346"/>
    </row>
    <row r="2509" spans="9:9" ht="12" customHeight="1" x14ac:dyDescent="0.3">
      <c r="I2509" s="346" t="s">
        <v>226</v>
      </c>
    </row>
    <row r="2510" spans="9:9" ht="15.75" customHeight="1" x14ac:dyDescent="0.3"/>
    <row r="2511" spans="9:9" ht="15.75" customHeight="1" x14ac:dyDescent="0.3"/>
    <row r="2512" spans="9:9" ht="12" customHeight="1" x14ac:dyDescent="0.3">
      <c r="I2512" s="346" t="s">
        <v>226</v>
      </c>
    </row>
    <row r="2513" spans="9:9" ht="12" customHeight="1" x14ac:dyDescent="0.3">
      <c r="I2513" s="346"/>
    </row>
    <row r="2514" spans="9:9" ht="12" customHeight="1" x14ac:dyDescent="0.3">
      <c r="I2514" s="346"/>
    </row>
    <row r="2515" spans="9:9" ht="12" customHeight="1" x14ac:dyDescent="0.3">
      <c r="I2515" s="346"/>
    </row>
    <row r="2516" spans="9:9" ht="12" customHeight="1" x14ac:dyDescent="0.3">
      <c r="I2516" s="346"/>
    </row>
    <row r="2517" spans="9:9" ht="12" customHeight="1" x14ac:dyDescent="0.3">
      <c r="I2517" s="346"/>
    </row>
    <row r="2518" spans="9:9" ht="12" customHeight="1" x14ac:dyDescent="0.3">
      <c r="I2518" s="346" t="s">
        <v>226</v>
      </c>
    </row>
    <row r="2519" spans="9:9" ht="12" customHeight="1" x14ac:dyDescent="0.3">
      <c r="I2519" s="346" t="s">
        <v>226</v>
      </c>
    </row>
    <row r="2520" spans="9:9" ht="12" customHeight="1" x14ac:dyDescent="0.3">
      <c r="I2520" s="346"/>
    </row>
    <row r="2521" spans="9:9" ht="12" customHeight="1" x14ac:dyDescent="0.3">
      <c r="I2521" s="346"/>
    </row>
    <row r="2522" spans="9:9" ht="12" customHeight="1" x14ac:dyDescent="0.3">
      <c r="I2522" s="346"/>
    </row>
    <row r="2523" spans="9:9" ht="12" customHeight="1" x14ac:dyDescent="0.3">
      <c r="I2523" s="346" t="s">
        <v>226</v>
      </c>
    </row>
    <row r="2524" spans="9:9" ht="12" customHeight="1" x14ac:dyDescent="0.3">
      <c r="I2524" s="346" t="s">
        <v>225</v>
      </c>
    </row>
    <row r="2525" spans="9:9" ht="12" customHeight="1" x14ac:dyDescent="0.3">
      <c r="I2525" s="346" t="s">
        <v>225</v>
      </c>
    </row>
    <row r="2526" spans="9:9" ht="15.75" customHeight="1" x14ac:dyDescent="0.3"/>
    <row r="2527" spans="9:9" ht="15.75" customHeight="1" x14ac:dyDescent="0.3"/>
    <row r="2528" spans="9:9" ht="12" customHeight="1" x14ac:dyDescent="0.3">
      <c r="I2528" s="346" t="s">
        <v>225</v>
      </c>
    </row>
    <row r="2529" spans="9:9" ht="12" customHeight="1" x14ac:dyDescent="0.3">
      <c r="I2529" s="346"/>
    </row>
    <row r="2530" spans="9:9" ht="12" customHeight="1" x14ac:dyDescent="0.3">
      <c r="I2530" s="346" t="s">
        <v>226</v>
      </c>
    </row>
    <row r="2531" spans="9:9" ht="12" customHeight="1" x14ac:dyDescent="0.3">
      <c r="I2531" s="346"/>
    </row>
    <row r="2532" spans="9:9" ht="12" customHeight="1" x14ac:dyDescent="0.3">
      <c r="I2532" s="346"/>
    </row>
    <row r="2533" spans="9:9" ht="12" customHeight="1" x14ac:dyDescent="0.3">
      <c r="I2533" s="346" t="s">
        <v>226</v>
      </c>
    </row>
    <row r="2534" spans="9:9" ht="12" customHeight="1" x14ac:dyDescent="0.3">
      <c r="I2534" s="346"/>
    </row>
    <row r="2535" spans="9:9" ht="12" customHeight="1" x14ac:dyDescent="0.3">
      <c r="I2535" s="346" t="s">
        <v>226</v>
      </c>
    </row>
    <row r="2536" spans="9:9" ht="15.75" customHeight="1" x14ac:dyDescent="0.3"/>
    <row r="2537" spans="9:9" ht="15.75" customHeight="1" x14ac:dyDescent="0.3"/>
    <row r="2538" spans="9:9" ht="15.75" customHeight="1" x14ac:dyDescent="0.3"/>
    <row r="2539" spans="9:9" ht="15.75" customHeight="1" x14ac:dyDescent="0.3"/>
    <row r="2540" spans="9:9" ht="15.75" customHeight="1" x14ac:dyDescent="0.3"/>
    <row r="2541" spans="9:9" ht="15.75" customHeight="1" x14ac:dyDescent="0.3"/>
    <row r="2542" spans="9:9" ht="15.75" customHeight="1" x14ac:dyDescent="0.3"/>
    <row r="2543" spans="9:9" ht="15.75" customHeight="1" x14ac:dyDescent="0.3"/>
    <row r="2544" spans="9:9" ht="12" customHeight="1" x14ac:dyDescent="0.3">
      <c r="I2544" s="346" t="s">
        <v>226</v>
      </c>
    </row>
    <row r="2545" spans="9:9" ht="12" customHeight="1" x14ac:dyDescent="0.3">
      <c r="I2545" s="346"/>
    </row>
    <row r="2546" spans="9:9" ht="12" customHeight="1" x14ac:dyDescent="0.3">
      <c r="I2546" s="346" t="s">
        <v>225</v>
      </c>
    </row>
    <row r="2547" spans="9:9" ht="12" customHeight="1" x14ac:dyDescent="0.3">
      <c r="I2547" s="346"/>
    </row>
    <row r="2548" spans="9:9" ht="12" customHeight="1" x14ac:dyDescent="0.3">
      <c r="I2548" s="346" t="s">
        <v>226</v>
      </c>
    </row>
    <row r="2549" spans="9:9" ht="12" customHeight="1" x14ac:dyDescent="0.3">
      <c r="I2549" s="346" t="s">
        <v>225</v>
      </c>
    </row>
    <row r="2550" spans="9:9" ht="15.75" customHeight="1" x14ac:dyDescent="0.3"/>
    <row r="2551" spans="9:9" ht="15.75" customHeight="1" x14ac:dyDescent="0.3"/>
    <row r="2552" spans="9:9" ht="15.75" customHeight="1" x14ac:dyDescent="0.3"/>
    <row r="2553" spans="9:9" ht="15.75" customHeight="1" x14ac:dyDescent="0.3"/>
    <row r="2554" spans="9:9" ht="15.75" customHeight="1" x14ac:dyDescent="0.3"/>
    <row r="2555" spans="9:9" ht="15.75" customHeight="1" x14ac:dyDescent="0.3"/>
    <row r="2556" spans="9:9" ht="15.75" customHeight="1" x14ac:dyDescent="0.3"/>
    <row r="2557" spans="9:9" ht="15.75" customHeight="1" x14ac:dyDescent="0.3"/>
    <row r="2558" spans="9:9" ht="15.75" customHeight="1" x14ac:dyDescent="0.3"/>
    <row r="2559" spans="9:9" ht="15.75" customHeight="1" x14ac:dyDescent="0.3"/>
    <row r="2560" spans="9:9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2" customHeight="1" x14ac:dyDescent="0.3">
      <c r="I2568" s="346" t="s">
        <v>226</v>
      </c>
    </row>
  </sheetData>
  <autoFilter ref="A1:G770" xr:uid="{00000000-0009-0000-0000-000006000000}"/>
  <mergeCells count="5">
    <mergeCell ref="A1:B1"/>
    <mergeCell ref="E1:F1"/>
    <mergeCell ref="Q1:R1"/>
    <mergeCell ref="E2:F2"/>
    <mergeCell ref="E3:F3"/>
  </mergeCells>
  <conditionalFormatting sqref="I1 I4:I2568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507</v>
      </c>
      <c r="B1" s="350"/>
      <c r="C1" s="351"/>
      <c r="D1" s="550" t="s">
        <v>508</v>
      </c>
      <c r="E1" s="544"/>
      <c r="F1" s="549" t="s">
        <v>509</v>
      </c>
      <c r="G1" s="544"/>
      <c r="H1" s="550" t="str">
        <f>'Proposed Budget'!C33</f>
        <v>Vehicle Maintenance</v>
      </c>
      <c r="I1" s="544"/>
      <c r="J1" s="549" t="str">
        <f>'Proposed Budget'!C34</f>
        <v>Car Insurance</v>
      </c>
      <c r="K1" s="544"/>
      <c r="L1" s="550" t="str">
        <f>'Proposed Budget'!C35</f>
        <v>Rental Garbage</v>
      </c>
      <c r="M1" s="544"/>
      <c r="N1" s="549" t="str">
        <f>'Proposed Budget'!C36</f>
        <v>Garbage</v>
      </c>
      <c r="O1" s="544"/>
      <c r="P1" s="550" t="str">
        <f>'Monthly Breakdown'!C37</f>
        <v>Sanitation - Main</v>
      </c>
      <c r="Q1" s="544"/>
      <c r="R1" s="549" t="str">
        <f>'Proposed Budget'!C38</f>
        <v>Camping/Vacation</v>
      </c>
      <c r="S1" s="544"/>
      <c r="T1" s="550" t="str">
        <f>'Proposed Budget'!C39</f>
        <v>Home Maintenance</v>
      </c>
      <c r="U1" s="544"/>
      <c r="V1" s="549" t="str">
        <f>'Proposed Budget'!C40</f>
        <v>Rental Repairs</v>
      </c>
      <c r="W1" s="544"/>
      <c r="X1" s="550" t="str">
        <f>'Proposed Budget'!C41</f>
        <v>Rental Insurance</v>
      </c>
      <c r="Y1" s="544"/>
      <c r="Z1" s="549" t="str">
        <f>'Proposed Budget'!C42</f>
        <v>Rental Property Taxes</v>
      </c>
      <c r="AA1" s="544"/>
      <c r="AB1" s="550" t="str">
        <f>'Proposed Budget'!C43</f>
        <v>Rental Sanitation</v>
      </c>
      <c r="AC1" s="544"/>
    </row>
    <row r="2" spans="1:29" ht="14.25" customHeight="1" x14ac:dyDescent="0.3">
      <c r="A2" s="352">
        <f t="shared" ref="A2:A3" si="0">SUM(G2,E2,U2,I2,S2,O2,K2,M2,Q2,W2,Y2,AA2,AC2)</f>
        <v>10369.580000000004</v>
      </c>
      <c r="B2" s="350"/>
      <c r="C2" s="351"/>
      <c r="D2" s="353" t="s">
        <v>510</v>
      </c>
      <c r="E2" s="354">
        <f>E3-E58</f>
        <v>15588.33</v>
      </c>
      <c r="F2" s="355" t="s">
        <v>510</v>
      </c>
      <c r="G2" s="356">
        <f>G3-G58</f>
        <v>483.19000000000005</v>
      </c>
      <c r="H2" s="354" t="s">
        <v>510</v>
      </c>
      <c r="I2" s="354">
        <f>I3-I58</f>
        <v>1092.3499999999999</v>
      </c>
      <c r="J2" s="355" t="s">
        <v>510</v>
      </c>
      <c r="K2" s="356">
        <f>K3-K58</f>
        <v>1280</v>
      </c>
      <c r="L2" s="354" t="s">
        <v>510</v>
      </c>
      <c r="M2" s="354">
        <f>M3-M58</f>
        <v>-26.960000000000008</v>
      </c>
      <c r="N2" s="356" t="s">
        <v>510</v>
      </c>
      <c r="O2" s="356">
        <f>O3-O58</f>
        <v>-26.960000000000008</v>
      </c>
      <c r="P2" s="354" t="s">
        <v>510</v>
      </c>
      <c r="Q2" s="354">
        <f>Q3-Q58</f>
        <v>-5.6399999999999864</v>
      </c>
      <c r="R2" s="356" t="s">
        <v>510</v>
      </c>
      <c r="S2" s="356">
        <f>S3-S58</f>
        <v>-2224.7800000000002</v>
      </c>
      <c r="T2" s="357" t="s">
        <v>510</v>
      </c>
      <c r="U2" s="354">
        <f>U3-U58</f>
        <v>-6167.9100000000008</v>
      </c>
      <c r="V2" s="356" t="s">
        <v>510</v>
      </c>
      <c r="W2" s="356">
        <f>W3-W58</f>
        <v>400</v>
      </c>
      <c r="X2" s="354" t="s">
        <v>510</v>
      </c>
      <c r="Y2" s="354">
        <f>Y3-Y58</f>
        <v>340</v>
      </c>
      <c r="Z2" s="356" t="s">
        <v>510</v>
      </c>
      <c r="AA2" s="356">
        <f>AA3-AA58</f>
        <v>-356.40000000000009</v>
      </c>
      <c r="AB2" s="354" t="s">
        <v>510</v>
      </c>
      <c r="AC2" s="354">
        <f>AC3-AC58</f>
        <v>-5.6399999999999864</v>
      </c>
    </row>
    <row r="3" spans="1:29" ht="14.25" customHeight="1" x14ac:dyDescent="0.3">
      <c r="A3" s="352">
        <f t="shared" si="0"/>
        <v>22610.07</v>
      </c>
      <c r="B3" s="358"/>
      <c r="C3" s="351"/>
      <c r="D3" s="353" t="s">
        <v>511</v>
      </c>
      <c r="E3" s="354">
        <f>SUM(E6:E58)-SUM(D6:D58)</f>
        <v>17298.82</v>
      </c>
      <c r="F3" s="356" t="s">
        <v>511</v>
      </c>
      <c r="G3" s="356">
        <f>SUM(G6:G58)-SUM(F6:F58)</f>
        <v>983.19</v>
      </c>
      <c r="H3" s="354" t="s">
        <v>511</v>
      </c>
      <c r="I3" s="354">
        <f>SUM(I6:I58)-SUM(H6:H58)</f>
        <v>3092.35</v>
      </c>
      <c r="J3" s="356" t="s">
        <v>511</v>
      </c>
      <c r="K3" s="356">
        <f>SUM(K6:K58)-SUM(J6:J58)</f>
        <v>2280</v>
      </c>
      <c r="L3" s="354" t="s">
        <v>511</v>
      </c>
      <c r="M3" s="354">
        <f>SUM(M6:M58)-SUM(L6:L58)</f>
        <v>38.039999999999992</v>
      </c>
      <c r="N3" s="356" t="s">
        <v>511</v>
      </c>
      <c r="O3" s="356">
        <f>SUM(O6:O58)-SUM(N6:N58)</f>
        <v>38.039999999999992</v>
      </c>
      <c r="P3" s="354" t="s">
        <v>511</v>
      </c>
      <c r="Q3" s="354">
        <f>SUM(Q6:Q58)-SUM(P6:P58)</f>
        <v>94.360000000000014</v>
      </c>
      <c r="R3" s="356" t="s">
        <v>511</v>
      </c>
      <c r="S3" s="356">
        <f>SUM(S6:S58)-SUM(R6:R58)</f>
        <v>-224.7800000000002</v>
      </c>
      <c r="T3" s="354" t="s">
        <v>511</v>
      </c>
      <c r="U3" s="354">
        <f>SUM(U6:U58)-SUM(T6:T58)</f>
        <v>-3667.9100000000008</v>
      </c>
      <c r="V3" s="356" t="s">
        <v>511</v>
      </c>
      <c r="W3" s="356">
        <f>SUM(W6:W58)-SUM(V6:V58)</f>
        <v>900</v>
      </c>
      <c r="X3" s="354" t="s">
        <v>511</v>
      </c>
      <c r="Y3" s="354">
        <f>SUM(Y6:Y58)-SUM(X6:X58)</f>
        <v>540</v>
      </c>
      <c r="Z3" s="356" t="s">
        <v>511</v>
      </c>
      <c r="AA3" s="356">
        <f>SUM(AA6:AA58)-SUM(Z6:Z58)</f>
        <v>1143.5999999999999</v>
      </c>
      <c r="AB3" s="354" t="s">
        <v>511</v>
      </c>
      <c r="AC3" s="354">
        <f>SUM(AC6:AC58)-SUM(AB6:AB58)</f>
        <v>94.360000000000014</v>
      </c>
    </row>
    <row r="4" spans="1:29" ht="14.25" customHeight="1" x14ac:dyDescent="0.3">
      <c r="A4" s="349" t="s">
        <v>512</v>
      </c>
      <c r="B4" s="358"/>
      <c r="C4" s="351"/>
      <c r="D4" s="550" t="s">
        <v>513</v>
      </c>
      <c r="E4" s="544"/>
      <c r="F4" s="549" t="s">
        <v>513</v>
      </c>
      <c r="G4" s="544"/>
      <c r="H4" s="550" t="s">
        <v>513</v>
      </c>
      <c r="I4" s="544"/>
      <c r="J4" s="549" t="s">
        <v>513</v>
      </c>
      <c r="K4" s="544"/>
      <c r="L4" s="550" t="s">
        <v>513</v>
      </c>
      <c r="M4" s="544"/>
      <c r="N4" s="549" t="s">
        <v>513</v>
      </c>
      <c r="O4" s="544"/>
      <c r="P4" s="550" t="s">
        <v>513</v>
      </c>
      <c r="Q4" s="544"/>
      <c r="R4" s="549" t="s">
        <v>514</v>
      </c>
      <c r="S4" s="544"/>
      <c r="T4" s="550" t="s">
        <v>515</v>
      </c>
      <c r="U4" s="544"/>
      <c r="V4" s="549" t="s">
        <v>513</v>
      </c>
      <c r="W4" s="544"/>
      <c r="X4" s="550" t="s">
        <v>513</v>
      </c>
      <c r="Y4" s="544"/>
      <c r="Z4" s="549" t="s">
        <v>513</v>
      </c>
      <c r="AA4" s="544"/>
      <c r="AB4" s="550" t="s">
        <v>513</v>
      </c>
      <c r="AC4" s="544"/>
    </row>
    <row r="5" spans="1:29" ht="14.25" customHeight="1" x14ac:dyDescent="0.3">
      <c r="A5" s="349" t="s">
        <v>516</v>
      </c>
      <c r="B5" s="358"/>
      <c r="C5" s="351"/>
      <c r="D5" s="353">
        <f t="shared" ref="D5:AC5" si="1">SUM(D6:D57)</f>
        <v>2346.9899999999998</v>
      </c>
      <c r="E5" s="354">
        <f t="shared" si="1"/>
        <v>17935.32</v>
      </c>
      <c r="F5" s="356">
        <f t="shared" si="1"/>
        <v>0</v>
      </c>
      <c r="G5" s="356">
        <f t="shared" si="1"/>
        <v>483.19</v>
      </c>
      <c r="H5" s="354">
        <f t="shared" si="1"/>
        <v>307.64999999999998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7667.9100000000008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0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517</v>
      </c>
      <c r="B6" s="358" t="s">
        <v>518</v>
      </c>
      <c r="C6" s="295" t="s">
        <v>519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46142</v>
      </c>
      <c r="B7" s="358">
        <f t="shared" ref="B7:B58" si="2">SUM(E7,U7,K7,G7,I7,S7,O7,M7,Q7,W7,Y7,AA7,AC7)-SUM(D7,F7,T7,H7,R7,N7,J7,L7,P7,V7,X7,Z7,AB7)</f>
        <v>5616.82</v>
      </c>
      <c r="C7" s="359" t="s">
        <v>285</v>
      </c>
      <c r="D7" s="353"/>
      <c r="E7" s="354">
        <v>5616.82</v>
      </c>
      <c r="F7" s="356"/>
      <c r="G7" s="356"/>
      <c r="H7" s="354"/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46142</v>
      </c>
      <c r="B8" s="358">
        <f t="shared" si="2"/>
        <v>2000</v>
      </c>
      <c r="C8" s="359" t="s">
        <v>520</v>
      </c>
      <c r="D8" s="353"/>
      <c r="E8" s="354"/>
      <c r="F8" s="356"/>
      <c r="G8" s="356"/>
      <c r="H8" s="354"/>
      <c r="I8" s="354">
        <v>350</v>
      </c>
      <c r="J8" s="356"/>
      <c r="K8" s="356">
        <v>320</v>
      </c>
      <c r="L8" s="354"/>
      <c r="M8" s="354">
        <v>25</v>
      </c>
      <c r="N8" s="356"/>
      <c r="O8" s="356">
        <v>25</v>
      </c>
      <c r="P8" s="354"/>
      <c r="Q8" s="354">
        <v>45</v>
      </c>
      <c r="R8" s="356"/>
      <c r="S8" s="356">
        <v>400</v>
      </c>
      <c r="T8" s="354"/>
      <c r="U8" s="354">
        <v>375</v>
      </c>
      <c r="V8" s="356"/>
      <c r="W8" s="356">
        <v>100</v>
      </c>
      <c r="X8" s="354"/>
      <c r="Y8" s="354">
        <v>85</v>
      </c>
      <c r="Z8" s="356"/>
      <c r="AA8" s="356">
        <v>230</v>
      </c>
      <c r="AB8" s="354"/>
      <c r="AC8" s="354">
        <v>45</v>
      </c>
    </row>
    <row r="9" spans="1:29" ht="14.25" customHeight="1" x14ac:dyDescent="0.3">
      <c r="A9" s="349">
        <v>46142</v>
      </c>
      <c r="B9" s="358">
        <f t="shared" si="2"/>
        <v>62.26</v>
      </c>
      <c r="C9" s="359" t="s">
        <v>521</v>
      </c>
      <c r="D9" s="353"/>
      <c r="E9" s="354"/>
      <c r="F9" s="356"/>
      <c r="G9" s="356">
        <v>62.26</v>
      </c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46142</v>
      </c>
      <c r="B10" s="358">
        <f t="shared" si="2"/>
        <v>-185.64</v>
      </c>
      <c r="C10" s="359" t="s">
        <v>432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>
        <v>92.82</v>
      </c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>
        <v>92.82</v>
      </c>
      <c r="AC10" s="354"/>
    </row>
    <row r="11" spans="1:29" ht="14.25" customHeight="1" x14ac:dyDescent="0.3">
      <c r="A11" s="349">
        <v>46142</v>
      </c>
      <c r="B11" s="358">
        <f t="shared" si="2"/>
        <v>-127.68</v>
      </c>
      <c r="C11" s="359" t="s">
        <v>316</v>
      </c>
      <c r="D11" s="353"/>
      <c r="E11" s="354"/>
      <c r="F11" s="356"/>
      <c r="G11" s="356"/>
      <c r="H11" s="354"/>
      <c r="I11" s="354"/>
      <c r="J11" s="356"/>
      <c r="K11" s="356"/>
      <c r="L11" s="354">
        <v>63.84</v>
      </c>
      <c r="M11" s="354"/>
      <c r="N11" s="356">
        <v>63.84</v>
      </c>
      <c r="O11" s="356"/>
      <c r="P11" s="354"/>
      <c r="Q11" s="354"/>
      <c r="R11" s="356"/>
      <c r="S11" s="356"/>
      <c r="T11" s="354"/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46142</v>
      </c>
      <c r="B12" s="358">
        <f t="shared" si="2"/>
        <v>0.52</v>
      </c>
      <c r="C12" s="359" t="s">
        <v>522</v>
      </c>
      <c r="D12" s="353"/>
      <c r="E12" s="354"/>
      <c r="F12" s="356"/>
      <c r="G12" s="356">
        <v>0.52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46130</v>
      </c>
      <c r="B13" s="358">
        <f t="shared" si="2"/>
        <v>-578.57000000000005</v>
      </c>
      <c r="C13" s="359" t="s">
        <v>523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>
        <v>578.57000000000005</v>
      </c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46130</v>
      </c>
      <c r="B14" s="358">
        <f t="shared" si="2"/>
        <v>-93.71</v>
      </c>
      <c r="C14" s="359" t="s">
        <v>524</v>
      </c>
      <c r="D14" s="353"/>
      <c r="E14" s="354"/>
      <c r="F14" s="356"/>
      <c r="G14" s="356"/>
      <c r="H14" s="354">
        <v>93.71</v>
      </c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46130</v>
      </c>
      <c r="B15" s="358">
        <f t="shared" si="2"/>
        <v>-318.36</v>
      </c>
      <c r="C15" s="359" t="s">
        <v>525</v>
      </c>
      <c r="D15" s="353"/>
      <c r="E15" s="354"/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>
        <v>318.36</v>
      </c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46129</v>
      </c>
      <c r="B16" s="358">
        <f t="shared" si="2"/>
        <v>62.19</v>
      </c>
      <c r="C16" s="359" t="s">
        <v>526</v>
      </c>
      <c r="D16" s="353"/>
      <c r="E16" s="354"/>
      <c r="F16" s="356"/>
      <c r="G16" s="356">
        <v>62.19</v>
      </c>
      <c r="H16" s="354"/>
      <c r="I16" s="354"/>
      <c r="J16" s="356"/>
      <c r="K16" s="356"/>
      <c r="L16" s="354"/>
      <c r="M16" s="354"/>
      <c r="N16" s="356"/>
      <c r="O16" s="356"/>
      <c r="P16" s="354"/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/>
      <c r="AC16" s="354"/>
    </row>
    <row r="17" spans="1:29" ht="14.25" customHeight="1" x14ac:dyDescent="0.3">
      <c r="A17" s="349">
        <v>46112</v>
      </c>
      <c r="B17" s="358">
        <f t="shared" si="2"/>
        <v>4309.58</v>
      </c>
      <c r="C17" s="359" t="s">
        <v>527</v>
      </c>
      <c r="D17" s="353"/>
      <c r="E17" s="354">
        <v>4309.58</v>
      </c>
      <c r="F17" s="356"/>
      <c r="G17" s="356"/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46112</v>
      </c>
      <c r="B18" s="358">
        <f t="shared" si="2"/>
        <v>2000</v>
      </c>
      <c r="C18" s="359" t="s">
        <v>528</v>
      </c>
      <c r="D18" s="353"/>
      <c r="E18" s="354"/>
      <c r="F18" s="356"/>
      <c r="G18" s="356"/>
      <c r="H18" s="354"/>
      <c r="I18" s="354">
        <v>350</v>
      </c>
      <c r="J18" s="356"/>
      <c r="K18" s="356">
        <v>320</v>
      </c>
      <c r="L18" s="354"/>
      <c r="M18" s="354">
        <v>25</v>
      </c>
      <c r="N18" s="356"/>
      <c r="O18" s="356">
        <v>25</v>
      </c>
      <c r="P18" s="354"/>
      <c r="Q18" s="354">
        <v>45</v>
      </c>
      <c r="R18" s="356"/>
      <c r="S18" s="356">
        <v>400</v>
      </c>
      <c r="T18" s="354"/>
      <c r="U18" s="354">
        <v>375</v>
      </c>
      <c r="V18" s="356"/>
      <c r="W18" s="356">
        <v>100</v>
      </c>
      <c r="X18" s="354"/>
      <c r="Y18" s="354">
        <v>85</v>
      </c>
      <c r="Z18" s="356"/>
      <c r="AA18" s="356">
        <v>230</v>
      </c>
      <c r="AB18" s="354"/>
      <c r="AC18" s="354">
        <v>45</v>
      </c>
    </row>
    <row r="19" spans="1:29" ht="14.25" customHeight="1" x14ac:dyDescent="0.3">
      <c r="A19" s="349">
        <v>46112</v>
      </c>
      <c r="B19" s="358">
        <f t="shared" si="2"/>
        <v>0.34</v>
      </c>
      <c r="C19" s="359" t="s">
        <v>522</v>
      </c>
      <c r="D19" s="353"/>
      <c r="E19" s="354"/>
      <c r="F19" s="356"/>
      <c r="G19" s="356">
        <v>0.34</v>
      </c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46112</v>
      </c>
      <c r="B20" s="358">
        <f t="shared" si="2"/>
        <v>-1200</v>
      </c>
      <c r="C20" s="359" t="s">
        <v>529</v>
      </c>
      <c r="D20" s="353"/>
      <c r="E20" s="354"/>
      <c r="F20" s="356"/>
      <c r="G20" s="356"/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>
        <v>1200</v>
      </c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46108</v>
      </c>
      <c r="B21" s="358">
        <f t="shared" si="2"/>
        <v>68.72</v>
      </c>
      <c r="C21" s="359" t="s">
        <v>521</v>
      </c>
      <c r="D21" s="353"/>
      <c r="E21" s="354"/>
      <c r="F21" s="356"/>
      <c r="G21" s="356">
        <v>68.72</v>
      </c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46104</v>
      </c>
      <c r="B22" s="358">
        <f t="shared" si="2"/>
        <v>-6</v>
      </c>
      <c r="C22" s="359" t="s">
        <v>530</v>
      </c>
      <c r="D22" s="353">
        <v>6</v>
      </c>
      <c r="E22" s="354"/>
      <c r="F22" s="356"/>
      <c r="G22" s="356"/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46103</v>
      </c>
      <c r="B23" s="358">
        <f t="shared" si="2"/>
        <v>-100</v>
      </c>
      <c r="C23" s="359" t="s">
        <v>531</v>
      </c>
      <c r="D23" s="353">
        <v>100</v>
      </c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46103</v>
      </c>
      <c r="B24" s="358">
        <f t="shared" si="2"/>
        <v>-100</v>
      </c>
      <c r="C24" s="359" t="s">
        <v>532</v>
      </c>
      <c r="D24" s="353">
        <v>100</v>
      </c>
      <c r="E24" s="354"/>
      <c r="F24" s="356"/>
      <c r="G24" s="356"/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46103</v>
      </c>
      <c r="B25" s="358">
        <f t="shared" si="2"/>
        <v>-50</v>
      </c>
      <c r="C25" s="359" t="s">
        <v>533</v>
      </c>
      <c r="D25" s="353">
        <v>50</v>
      </c>
      <c r="E25" s="354"/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46103</v>
      </c>
      <c r="B26" s="358">
        <f t="shared" si="2"/>
        <v>-100</v>
      </c>
      <c r="C26" s="359" t="s">
        <v>534</v>
      </c>
      <c r="D26" s="353">
        <v>100</v>
      </c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/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46103</v>
      </c>
      <c r="B27" s="358">
        <f t="shared" si="2"/>
        <v>-100</v>
      </c>
      <c r="C27" s="359" t="s">
        <v>535</v>
      </c>
      <c r="D27" s="353">
        <v>100</v>
      </c>
      <c r="E27" s="354"/>
      <c r="F27" s="356"/>
      <c r="G27" s="356"/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46102</v>
      </c>
      <c r="B28" s="358">
        <f t="shared" si="2"/>
        <v>-300</v>
      </c>
      <c r="C28" s="359" t="s">
        <v>536</v>
      </c>
      <c r="D28" s="353">
        <v>300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46102</v>
      </c>
      <c r="B29" s="358">
        <f t="shared" si="2"/>
        <v>1384.5</v>
      </c>
      <c r="C29" s="359" t="s">
        <v>537</v>
      </c>
      <c r="D29" s="353"/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>
        <v>-1384.5</v>
      </c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46094</v>
      </c>
      <c r="B30" s="358">
        <f t="shared" si="2"/>
        <v>55.66</v>
      </c>
      <c r="C30" s="359" t="s">
        <v>526</v>
      </c>
      <c r="D30" s="353"/>
      <c r="E30" s="354"/>
      <c r="F30" s="356"/>
      <c r="G30" s="356">
        <v>55.66</v>
      </c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46090</v>
      </c>
      <c r="B31" s="358">
        <f t="shared" si="2"/>
        <v>-380</v>
      </c>
      <c r="C31" s="359" t="s">
        <v>538</v>
      </c>
      <c r="D31" s="353"/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>
        <v>380</v>
      </c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46083</v>
      </c>
      <c r="B32" s="358">
        <f t="shared" si="2"/>
        <v>-185.64</v>
      </c>
      <c r="C32" s="359" t="s">
        <v>432</v>
      </c>
      <c r="D32" s="353"/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>
        <v>92.82</v>
      </c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>
        <v>92.82</v>
      </c>
      <c r="AC32" s="354"/>
    </row>
    <row r="33" spans="1:29" ht="14.25" customHeight="1" x14ac:dyDescent="0.3">
      <c r="A33" s="349">
        <v>46081</v>
      </c>
      <c r="B33" s="358">
        <f t="shared" si="2"/>
        <v>3764.91</v>
      </c>
      <c r="C33" s="359" t="s">
        <v>434</v>
      </c>
      <c r="D33" s="353"/>
      <c r="E33" s="354">
        <v>3764.91</v>
      </c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46081</v>
      </c>
      <c r="B34" s="358">
        <f t="shared" si="2"/>
        <v>2000</v>
      </c>
      <c r="C34" s="359" t="s">
        <v>539</v>
      </c>
      <c r="D34" s="353"/>
      <c r="E34" s="354"/>
      <c r="F34" s="356"/>
      <c r="G34" s="356"/>
      <c r="H34" s="354"/>
      <c r="I34" s="354">
        <v>350</v>
      </c>
      <c r="J34" s="356"/>
      <c r="K34" s="356">
        <v>320</v>
      </c>
      <c r="L34" s="354"/>
      <c r="M34" s="354">
        <v>25</v>
      </c>
      <c r="N34" s="356"/>
      <c r="O34" s="356">
        <v>25</v>
      </c>
      <c r="P34" s="354"/>
      <c r="Q34" s="354">
        <v>45</v>
      </c>
      <c r="R34" s="356"/>
      <c r="S34" s="356">
        <v>400</v>
      </c>
      <c r="T34" s="354"/>
      <c r="U34" s="354">
        <v>375</v>
      </c>
      <c r="V34" s="356"/>
      <c r="W34" s="356">
        <v>100</v>
      </c>
      <c r="X34" s="354"/>
      <c r="Y34" s="354">
        <v>85</v>
      </c>
      <c r="Z34" s="356"/>
      <c r="AA34" s="356">
        <v>230</v>
      </c>
      <c r="AB34" s="354"/>
      <c r="AC34" s="354">
        <v>45</v>
      </c>
    </row>
    <row r="35" spans="1:29" ht="14.25" customHeight="1" x14ac:dyDescent="0.3">
      <c r="A35" s="349">
        <v>46081</v>
      </c>
      <c r="B35" s="358">
        <f t="shared" si="2"/>
        <v>0.23</v>
      </c>
      <c r="C35" s="359" t="s">
        <v>522</v>
      </c>
      <c r="D35" s="353"/>
      <c r="E35" s="354"/>
      <c r="F35" s="356"/>
      <c r="G35" s="356">
        <v>0.23</v>
      </c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46070</v>
      </c>
      <c r="B36" s="358">
        <f t="shared" si="2"/>
        <v>-1920</v>
      </c>
      <c r="C36" s="359" t="s">
        <v>540</v>
      </c>
      <c r="D36" s="353"/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>
        <v>1920</v>
      </c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46069</v>
      </c>
      <c r="B37" s="358">
        <f t="shared" si="2"/>
        <v>-243.8</v>
      </c>
      <c r="C37" s="359" t="s">
        <v>540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/>
      <c r="S37" s="356"/>
      <c r="T37" s="354">
        <v>243.8</v>
      </c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46068</v>
      </c>
      <c r="B38" s="358">
        <f t="shared" si="2"/>
        <v>63.46</v>
      </c>
      <c r="C38" s="359" t="s">
        <v>526</v>
      </c>
      <c r="D38" s="353"/>
      <c r="E38" s="354"/>
      <c r="F38" s="356"/>
      <c r="G38" s="356">
        <v>63.46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46067</v>
      </c>
      <c r="B39" s="358">
        <f t="shared" si="2"/>
        <v>-1007.99</v>
      </c>
      <c r="C39" s="359" t="s">
        <v>541</v>
      </c>
      <c r="D39" s="353">
        <v>1007.99</v>
      </c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46063</v>
      </c>
      <c r="B40" s="358">
        <f t="shared" si="2"/>
        <v>-1276.4000000000001</v>
      </c>
      <c r="C40" s="359" t="s">
        <v>542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/>
      <c r="Q40" s="354"/>
      <c r="R40" s="356"/>
      <c r="S40" s="356"/>
      <c r="T40" s="354"/>
      <c r="U40" s="354"/>
      <c r="V40" s="356"/>
      <c r="W40" s="356"/>
      <c r="X40" s="354"/>
      <c r="Y40" s="354"/>
      <c r="Z40" s="356">
        <v>1276.4000000000001</v>
      </c>
      <c r="AA40" s="356"/>
      <c r="AB40" s="354"/>
      <c r="AC40" s="354"/>
    </row>
    <row r="41" spans="1:29" ht="14.25" customHeight="1" x14ac:dyDescent="0.3">
      <c r="A41" s="349">
        <v>46063</v>
      </c>
      <c r="B41" s="358">
        <f t="shared" si="2"/>
        <v>-955</v>
      </c>
      <c r="C41" s="359" t="s">
        <v>543</v>
      </c>
      <c r="D41" s="353"/>
      <c r="E41" s="354"/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>
        <v>955</v>
      </c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46063</v>
      </c>
      <c r="B42" s="358">
        <f t="shared" si="2"/>
        <v>59.19</v>
      </c>
      <c r="C42" s="359" t="s">
        <v>521</v>
      </c>
      <c r="D42" s="353"/>
      <c r="E42" s="354"/>
      <c r="F42" s="356"/>
      <c r="G42" s="356">
        <v>59.19</v>
      </c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/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46061</v>
      </c>
      <c r="B43" s="358">
        <f t="shared" si="2"/>
        <v>-2203.44</v>
      </c>
      <c r="C43" s="359" t="s">
        <v>540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2203.44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46061</v>
      </c>
      <c r="B44" s="358">
        <f t="shared" si="2"/>
        <v>-831.92</v>
      </c>
      <c r="C44" s="359" t="s">
        <v>544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>
        <v>831.92</v>
      </c>
      <c r="S44" s="356"/>
      <c r="T44" s="354"/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46055</v>
      </c>
      <c r="B45" s="358">
        <f t="shared" si="2"/>
        <v>-900</v>
      </c>
      <c r="C45" s="359" t="s">
        <v>529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900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46053</v>
      </c>
      <c r="B46" s="358">
        <f t="shared" si="2"/>
        <v>3194.64</v>
      </c>
      <c r="C46" s="359" t="s">
        <v>471</v>
      </c>
      <c r="D46" s="353"/>
      <c r="E46" s="354">
        <v>3194.64</v>
      </c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46053</v>
      </c>
      <c r="B47" s="358">
        <f t="shared" si="2"/>
        <v>2000</v>
      </c>
      <c r="C47" s="359" t="s">
        <v>545</v>
      </c>
      <c r="D47" s="353"/>
      <c r="E47" s="354"/>
      <c r="F47" s="356"/>
      <c r="G47" s="356"/>
      <c r="H47" s="354"/>
      <c r="I47" s="354">
        <v>350</v>
      </c>
      <c r="J47" s="356"/>
      <c r="K47" s="356">
        <v>320</v>
      </c>
      <c r="L47" s="354"/>
      <c r="M47" s="354">
        <v>25</v>
      </c>
      <c r="N47" s="356"/>
      <c r="O47" s="356">
        <v>25</v>
      </c>
      <c r="P47" s="354"/>
      <c r="Q47" s="354">
        <v>45</v>
      </c>
      <c r="R47" s="356"/>
      <c r="S47" s="356">
        <v>400</v>
      </c>
      <c r="T47" s="354"/>
      <c r="U47" s="354">
        <v>375</v>
      </c>
      <c r="V47" s="356"/>
      <c r="W47" s="356">
        <v>100</v>
      </c>
      <c r="X47" s="354"/>
      <c r="Y47" s="354">
        <v>85</v>
      </c>
      <c r="Z47" s="356"/>
      <c r="AA47" s="356">
        <v>230</v>
      </c>
      <c r="AB47" s="354"/>
      <c r="AC47" s="354">
        <v>45</v>
      </c>
    </row>
    <row r="48" spans="1:29" ht="14.25" customHeight="1" x14ac:dyDescent="0.3">
      <c r="A48" s="349">
        <v>46053</v>
      </c>
      <c r="B48" s="358">
        <f t="shared" si="2"/>
        <v>0.38</v>
      </c>
      <c r="C48" s="359" t="s">
        <v>522</v>
      </c>
      <c r="D48" s="353"/>
      <c r="E48" s="354"/>
      <c r="F48" s="356"/>
      <c r="G48" s="356">
        <v>0.38</v>
      </c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46053</v>
      </c>
      <c r="B49" s="358">
        <f t="shared" si="2"/>
        <v>54.55</v>
      </c>
      <c r="C49" s="359" t="s">
        <v>526</v>
      </c>
      <c r="D49" s="353"/>
      <c r="E49" s="354"/>
      <c r="F49" s="356"/>
      <c r="G49" s="356">
        <v>54.55</v>
      </c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46048</v>
      </c>
      <c r="B50" s="358">
        <f t="shared" si="2"/>
        <v>-583</v>
      </c>
      <c r="C50" s="359" t="s">
        <v>546</v>
      </c>
      <c r="D50" s="353">
        <v>583</v>
      </c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46044</v>
      </c>
      <c r="B51" s="358">
        <f t="shared" si="2"/>
        <v>-126.24</v>
      </c>
      <c r="C51" s="359" t="s">
        <v>316</v>
      </c>
      <c r="D51" s="353"/>
      <c r="E51" s="354"/>
      <c r="F51" s="356"/>
      <c r="G51" s="356"/>
      <c r="H51" s="354"/>
      <c r="I51" s="354"/>
      <c r="J51" s="356"/>
      <c r="K51" s="356"/>
      <c r="L51" s="354">
        <v>63.12</v>
      </c>
      <c r="M51" s="354"/>
      <c r="N51" s="356">
        <v>63.12</v>
      </c>
      <c r="O51" s="356"/>
      <c r="P51" s="354"/>
      <c r="Q51" s="354"/>
      <c r="R51" s="356"/>
      <c r="S51" s="356"/>
      <c r="T51" s="354"/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46043</v>
      </c>
      <c r="B52" s="358">
        <f t="shared" si="2"/>
        <v>-100</v>
      </c>
      <c r="C52" s="359" t="s">
        <v>547</v>
      </c>
      <c r="D52" s="353"/>
      <c r="E52" s="354"/>
      <c r="F52" s="356"/>
      <c r="G52" s="356"/>
      <c r="H52" s="354">
        <v>100</v>
      </c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46043</v>
      </c>
      <c r="B53" s="358">
        <f t="shared" si="2"/>
        <v>-2724</v>
      </c>
      <c r="C53" s="359" t="s">
        <v>548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>
        <v>2724</v>
      </c>
      <c r="S53" s="356"/>
      <c r="T53" s="354"/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46038</v>
      </c>
      <c r="B54" s="358">
        <f t="shared" si="2"/>
        <v>55.69</v>
      </c>
      <c r="C54" s="359" t="s">
        <v>526</v>
      </c>
      <c r="D54" s="353"/>
      <c r="E54" s="354"/>
      <c r="F54" s="356"/>
      <c r="G54" s="356">
        <v>55.69</v>
      </c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46030</v>
      </c>
      <c r="B55" s="358">
        <f t="shared" si="2"/>
        <v>1049.3699999999999</v>
      </c>
      <c r="C55" s="351" t="s">
        <v>549</v>
      </c>
      <c r="D55" s="353"/>
      <c r="E55" s="354">
        <v>1049.3699999999999</v>
      </c>
      <c r="F55" s="356"/>
      <c r="G55" s="356"/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46027</v>
      </c>
      <c r="B56" s="358">
        <f t="shared" si="2"/>
        <v>-113.94</v>
      </c>
      <c r="C56" s="359" t="s">
        <v>550</v>
      </c>
      <c r="D56" s="353"/>
      <c r="E56" s="354"/>
      <c r="F56" s="356"/>
      <c r="G56" s="356"/>
      <c r="H56" s="354">
        <v>113.94</v>
      </c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46027</v>
      </c>
      <c r="B57" s="358">
        <f t="shared" si="2"/>
        <v>-622.1</v>
      </c>
      <c r="C57" s="359" t="s">
        <v>540</v>
      </c>
      <c r="D57" s="353"/>
      <c r="E57" s="354"/>
      <c r="F57" s="356"/>
      <c r="G57" s="356"/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>
        <v>622.1</v>
      </c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44562</v>
      </c>
      <c r="B58" s="358">
        <f t="shared" si="2"/>
        <v>12240.49</v>
      </c>
      <c r="C58" s="359" t="s">
        <v>551</v>
      </c>
      <c r="D58" s="353"/>
      <c r="E58" s="354">
        <v>1710.49</v>
      </c>
      <c r="F58" s="356"/>
      <c r="G58" s="356">
        <v>500</v>
      </c>
      <c r="H58" s="354"/>
      <c r="I58" s="354">
        <v>2000</v>
      </c>
      <c r="J58" s="356"/>
      <c r="K58" s="356">
        <v>1000</v>
      </c>
      <c r="L58" s="354"/>
      <c r="M58" s="354">
        <v>65</v>
      </c>
      <c r="N58" s="356"/>
      <c r="O58" s="356">
        <v>65</v>
      </c>
      <c r="P58" s="354"/>
      <c r="Q58" s="354">
        <v>100</v>
      </c>
      <c r="R58" s="356"/>
      <c r="S58" s="356">
        <v>2000</v>
      </c>
      <c r="T58" s="354"/>
      <c r="U58" s="354">
        <v>2500</v>
      </c>
      <c r="V58" s="356"/>
      <c r="W58" s="356">
        <v>500</v>
      </c>
      <c r="X58" s="354"/>
      <c r="Y58" s="354">
        <v>200</v>
      </c>
      <c r="Z58" s="356"/>
      <c r="AA58" s="356">
        <v>1500</v>
      </c>
      <c r="AB58" s="354"/>
      <c r="AC58" s="354">
        <v>100</v>
      </c>
    </row>
    <row r="59" spans="1:29" ht="14.25" customHeight="1" x14ac:dyDescent="0.3"/>
    <row r="60" spans="1:29" ht="14.25" customHeight="1" x14ac:dyDescent="0.3"/>
    <row r="61" spans="1:29" ht="14.25" customHeight="1" x14ac:dyDescent="0.3"/>
    <row r="62" spans="1:29" ht="14.25" customHeight="1" x14ac:dyDescent="0.3"/>
    <row r="63" spans="1:29" ht="14.25" customHeight="1" x14ac:dyDescent="0.3"/>
    <row r="64" spans="1:2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552</v>
      </c>
      <c r="E2" s="25" t="s">
        <v>553</v>
      </c>
      <c r="M2" s="12"/>
      <c r="N2" s="122"/>
      <c r="O2" s="122"/>
      <c r="P2" s="122"/>
      <c r="Q2" s="122"/>
    </row>
    <row r="3" spans="1:17" ht="14.25" customHeight="1" x14ac:dyDescent="0.3">
      <c r="A3" s="92" t="s">
        <v>542</v>
      </c>
      <c r="B3" s="23">
        <v>2700</v>
      </c>
      <c r="C3" s="92" t="s">
        <v>554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555</v>
      </c>
      <c r="B4" s="23">
        <v>780</v>
      </c>
      <c r="C4" s="92" t="s">
        <v>554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556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432</v>
      </c>
      <c r="B6" s="23">
        <v>90</v>
      </c>
      <c r="C6" s="92" t="s">
        <v>557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558</v>
      </c>
      <c r="B7" s="23">
        <v>60</v>
      </c>
      <c r="C7" s="92" t="s">
        <v>559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560</v>
      </c>
      <c r="B11" s="23">
        <v>100</v>
      </c>
      <c r="C11" s="92" t="s">
        <v>559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561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562</v>
      </c>
      <c r="B16" s="23">
        <v>800</v>
      </c>
      <c r="C16" s="92" t="s">
        <v>559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563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564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workbookViewId="0">
      <pane ySplit="10" topLeftCell="A11" activePane="bottomLeft" state="frozen"/>
      <selection pane="bottomLeft" activeCell="B12" sqref="B1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565</v>
      </c>
      <c r="B1" s="361">
        <f>SUM(D1:D3)</f>
        <v>284749.59999999998</v>
      </c>
      <c r="C1" s="362" t="s">
        <v>566</v>
      </c>
      <c r="D1" s="363">
        <v>162500</v>
      </c>
      <c r="E1" s="364" t="s">
        <v>567</v>
      </c>
      <c r="F1" s="365" t="s">
        <v>568</v>
      </c>
      <c r="G1" s="365" t="s">
        <v>569</v>
      </c>
      <c r="H1" s="365" t="s">
        <v>570</v>
      </c>
      <c r="I1" s="361" t="s">
        <v>571</v>
      </c>
      <c r="J1" s="364" t="s">
        <v>572</v>
      </c>
      <c r="K1" s="365" t="s">
        <v>573</v>
      </c>
      <c r="L1" s="361" t="s">
        <v>254</v>
      </c>
      <c r="M1" s="551" t="s">
        <v>574</v>
      </c>
      <c r="N1" s="534"/>
      <c r="Q1" s="25"/>
      <c r="R1" s="25"/>
      <c r="S1" s="25"/>
    </row>
    <row r="2" spans="1:19" ht="14.4" x14ac:dyDescent="0.3">
      <c r="A2" s="366" t="s">
        <v>575</v>
      </c>
      <c r="B2" s="367">
        <v>0.43</v>
      </c>
      <c r="C2" s="368" t="s">
        <v>576</v>
      </c>
      <c r="D2" s="369">
        <v>104249.60000000001</v>
      </c>
      <c r="E2" s="370" t="s">
        <v>577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578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579</v>
      </c>
      <c r="N2" s="375">
        <f>'Combined Retirement'!N1</f>
        <v>0.2043592007550798</v>
      </c>
      <c r="Q2" s="25"/>
      <c r="R2" s="25"/>
      <c r="S2" s="25"/>
    </row>
    <row r="3" spans="1:19" ht="14.4" x14ac:dyDescent="0.3">
      <c r="A3" s="376" t="s">
        <v>580</v>
      </c>
      <c r="B3" s="377">
        <f>B1*(1+B2)</f>
        <v>407191.92799999996</v>
      </c>
      <c r="C3" s="378" t="s">
        <v>581</v>
      </c>
      <c r="D3" s="379">
        <v>18000</v>
      </c>
      <c r="E3" s="380" t="s">
        <v>582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583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584</v>
      </c>
      <c r="N3" s="384">
        <f>'Combined Retirement'!R1</f>
        <v>83213.416959999988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585</v>
      </c>
      <c r="C5" s="386" t="s">
        <v>586</v>
      </c>
      <c r="D5" s="386" t="s">
        <v>587</v>
      </c>
      <c r="E5" s="361" t="s">
        <v>588</v>
      </c>
      <c r="F5" s="387" t="s">
        <v>589</v>
      </c>
      <c r="G5" s="388" t="s">
        <v>590</v>
      </c>
      <c r="H5" s="23"/>
      <c r="I5" s="23"/>
      <c r="J5" s="23"/>
      <c r="K5" s="23"/>
      <c r="L5" s="23"/>
      <c r="M5" s="389" t="s">
        <v>591</v>
      </c>
      <c r="N5" s="365">
        <f>N11</f>
        <v>33932.660666666663</v>
      </c>
      <c r="O5" s="390">
        <f t="shared" ref="O5:O7" si="0">N5*12</f>
        <v>407191.92799999996</v>
      </c>
      <c r="P5" s="25"/>
      <c r="Q5" s="25"/>
      <c r="R5" s="25"/>
      <c r="S5" s="25"/>
    </row>
    <row r="6" spans="1:19" ht="14.4" x14ac:dyDescent="0.3">
      <c r="A6" s="366" t="s">
        <v>592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0</v>
      </c>
      <c r="F6" s="395" t="e">
        <f ca="1">'Isaac 401k'!D4</f>
        <v>#N/A</v>
      </c>
      <c r="G6" s="396" t="e">
        <f ca="1">(F6-B9)/365.25</f>
        <v>#N/A</v>
      </c>
      <c r="H6" s="23"/>
      <c r="I6" s="23"/>
      <c r="J6" s="551" t="s">
        <v>593</v>
      </c>
      <c r="K6" s="534"/>
      <c r="L6" s="23"/>
      <c r="M6" s="397" t="s">
        <v>594</v>
      </c>
      <c r="N6" s="373">
        <f>N3/12</f>
        <v>6934.4514133333323</v>
      </c>
      <c r="O6" s="398">
        <f t="shared" si="0"/>
        <v>83213.416959999988</v>
      </c>
      <c r="P6" s="25"/>
      <c r="Q6" s="25"/>
      <c r="R6" s="25"/>
      <c r="S6" s="25"/>
    </row>
    <row r="7" spans="1:19" ht="14.4" x14ac:dyDescent="0.3">
      <c r="A7" s="376" t="s">
        <v>595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0</v>
      </c>
      <c r="F7" s="403" t="e">
        <f ca="1">'Lorri 401b'!D4</f>
        <v>#N/A</v>
      </c>
      <c r="G7" s="404" t="e">
        <f ca="1">(F7-C9)/365.25</f>
        <v>#N/A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596</v>
      </c>
      <c r="N7" s="383">
        <f>N5-N6</f>
        <v>26998.209253333331</v>
      </c>
      <c r="O7" s="408">
        <f t="shared" si="0"/>
        <v>323978.51103999995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5139065.3903594818</v>
      </c>
      <c r="K9" s="25">
        <f t="shared" si="1"/>
        <v>8807967.2271666955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597</v>
      </c>
      <c r="C10" s="11" t="s">
        <v>598</v>
      </c>
      <c r="E10" s="25" t="s">
        <v>566</v>
      </c>
      <c r="F10" s="25" t="s">
        <v>578</v>
      </c>
      <c r="G10" s="25" t="s">
        <v>583</v>
      </c>
      <c r="H10" s="25" t="s">
        <v>599</v>
      </c>
      <c r="I10" s="25" t="s">
        <v>600</v>
      </c>
      <c r="J10" s="25" t="s">
        <v>601</v>
      </c>
      <c r="K10" s="25" t="s">
        <v>602</v>
      </c>
      <c r="L10" s="25"/>
      <c r="N10" s="25" t="s">
        <v>603</v>
      </c>
      <c r="O10" s="25" t="s">
        <v>604</v>
      </c>
      <c r="P10" s="25" t="s">
        <v>605</v>
      </c>
      <c r="Q10" s="25" t="s">
        <v>606</v>
      </c>
      <c r="R10" s="25" t="s">
        <v>607</v>
      </c>
      <c r="S10" s="25" t="s">
        <v>608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25967.835205236315</v>
      </c>
      <c r="K11" s="25">
        <f t="shared" ref="K11:K265" si="4">IF(C11&lt;59.5,0,IF(C11&lt;$B$7,0,P11*$K$7))</f>
        <v>0</v>
      </c>
      <c r="L11" s="25"/>
      <c r="N11" s="25">
        <f>'Combined Retirement'!$C$18/12</f>
        <v>33932.660666666663</v>
      </c>
      <c r="O11" s="25">
        <f t="shared" ref="O11:O265" si="5">SUM(E11:I11)</f>
        <v>7964.8254614303487</v>
      </c>
      <c r="P11" s="25">
        <f t="shared" ref="P11:P265" si="6">N11-O11</f>
        <v>25967.835205236315</v>
      </c>
      <c r="Q11" s="25">
        <f t="array" aca="1" ref="Q11" ca="1">INDEX('Isaac 401k'!L:L,MATCH('Retirement Calculator'!A11,'Isaac 401k'!N:N,0),0)</f>
        <v>3087504.4005876346</v>
      </c>
      <c r="R11" s="25">
        <f t="array" aca="1" ref="R11" ca="1">INDEX('Lorri 401b'!L:L,MATCH('Retirement Calculator'!A11,'Lorri 401b'!N:N,0),0)</f>
        <v>3306187.8039671881</v>
      </c>
      <c r="S11" s="25">
        <f t="shared" ref="S11:S265" ca="1" si="7">SUM(Q11:R11)</f>
        <v>6393692.2045548223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25967.835205236315</v>
      </c>
      <c r="K12" s="25">
        <f t="shared" si="4"/>
        <v>0</v>
      </c>
      <c r="L12" s="25"/>
      <c r="N12" s="25">
        <f>'Combined Retirement'!$C$18/12</f>
        <v>33932.660666666663</v>
      </c>
      <c r="O12" s="25">
        <f t="shared" si="5"/>
        <v>7964.8254614303487</v>
      </c>
      <c r="P12" s="25">
        <f t="shared" si="6"/>
        <v>25967.835205236315</v>
      </c>
      <c r="Q12" s="25">
        <f t="array" aca="1" ref="Q12" ca="1">INDEX('Isaac 401k'!L:L,MATCH('Retirement Calculator'!A12,'Isaac 401k'!N:N,0),0)</f>
        <v>3074292.9677381581</v>
      </c>
      <c r="R12" s="25">
        <f t="array" aca="1" ref="R12" ca="1">INDEX('Lorri 401b'!L:L,MATCH('Retirement Calculator'!A12,'Lorri 401b'!N:N,0),0)</f>
        <v>3319963.5864837179</v>
      </c>
      <c r="S12" s="25">
        <f t="shared" ca="1" si="7"/>
        <v>6394256.554221876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25967.835205236315</v>
      </c>
      <c r="K13" s="25">
        <f t="shared" si="4"/>
        <v>0</v>
      </c>
      <c r="L13" s="25"/>
      <c r="N13" s="25">
        <f>'Combined Retirement'!$C$18/12</f>
        <v>33932.660666666663</v>
      </c>
      <c r="O13" s="25">
        <f t="shared" si="5"/>
        <v>7964.8254614303487</v>
      </c>
      <c r="P13" s="25">
        <f t="shared" si="6"/>
        <v>25967.835205236315</v>
      </c>
      <c r="Q13" s="25">
        <f t="array" aca="1" ref="Q13" ca="1">INDEX('Isaac 401k'!L:L,MATCH('Retirement Calculator'!A13,'Isaac 401k'!N:N,0),0)</f>
        <v>3061026.4872518089</v>
      </c>
      <c r="R13" s="25">
        <f t="array" aca="1" ref="R13" ca="1">INDEX('Lorri 401b'!L:L,MATCH('Retirement Calculator'!A13,'Lorri 401b'!N:N,0),0)</f>
        <v>3333796.7680940665</v>
      </c>
      <c r="S13" s="25">
        <f t="shared" ca="1" si="7"/>
        <v>6394823.2553458754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25967.835205236315</v>
      </c>
      <c r="K14" s="25">
        <f t="shared" si="4"/>
        <v>0</v>
      </c>
      <c r="L14" s="25"/>
      <c r="N14" s="25">
        <f>'Combined Retirement'!$C$18/12</f>
        <v>33932.660666666663</v>
      </c>
      <c r="O14" s="25">
        <f t="shared" si="5"/>
        <v>7964.8254614303487</v>
      </c>
      <c r="P14" s="25">
        <f t="shared" si="6"/>
        <v>25967.835205236315</v>
      </c>
      <c r="Q14" s="25">
        <f t="array" aca="1" ref="Q14" ca="1">INDEX('Isaac 401k'!L:L,MATCH('Retirement Calculator'!A14,'Isaac 401k'!N:N,0),0)</f>
        <v>3047704.7297634333</v>
      </c>
      <c r="R14" s="25">
        <f t="array" aca="1" ref="R14" ca="1">INDEX('Lorri 401b'!L:L,MATCH('Retirement Calculator'!A14,'Lorri 401b'!N:N,0),0)</f>
        <v>3347687.5879611252</v>
      </c>
      <c r="S14" s="25">
        <f t="shared" ca="1" si="7"/>
        <v>6395392.3177245585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25967.835205236315</v>
      </c>
      <c r="K15" s="25">
        <f t="shared" si="4"/>
        <v>0</v>
      </c>
      <c r="L15" s="25"/>
      <c r="N15" s="25">
        <f>'Combined Retirement'!$C$18/12</f>
        <v>33932.660666666663</v>
      </c>
      <c r="O15" s="25">
        <f t="shared" si="5"/>
        <v>7964.8254614303487</v>
      </c>
      <c r="P15" s="25">
        <f t="shared" si="6"/>
        <v>25967.835205236315</v>
      </c>
      <c r="Q15" s="25">
        <f t="array" aca="1" ref="Q15" ca="1">INDEX('Isaac 401k'!L:L,MATCH('Retirement Calculator'!A15,'Isaac 401k'!N:N,0),0)</f>
        <v>3034327.4649521895</v>
      </c>
      <c r="R15" s="25">
        <f t="array" aca="1" ref="R15" ca="1">INDEX('Lorri 401b'!L:L,MATCH('Retirement Calculator'!A15,'Lorri 401b'!N:N,0),0)</f>
        <v>3361636.2862442965</v>
      </c>
      <c r="S15" s="25">
        <f t="shared" ca="1" si="7"/>
        <v>6395963.7511964859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25967.835205236315</v>
      </c>
      <c r="K16" s="25">
        <f t="shared" si="4"/>
        <v>0</v>
      </c>
      <c r="L16" s="25"/>
      <c r="N16" s="25">
        <f>'Combined Retirement'!$C$18/12</f>
        <v>33932.660666666663</v>
      </c>
      <c r="O16" s="25">
        <f t="shared" si="5"/>
        <v>7964.8254614303487</v>
      </c>
      <c r="P16" s="25">
        <f t="shared" si="6"/>
        <v>25967.835205236315</v>
      </c>
      <c r="Q16" s="25">
        <f t="array" aca="1" ref="Q16" ca="1">INDEX('Isaac 401k'!L:L,MATCH('Retirement Calculator'!A16,'Isaac 401k'!N:N,0),0)</f>
        <v>3020894.4615375651</v>
      </c>
      <c r="R16" s="25">
        <f t="array" aca="1" ref="R16" ca="1">INDEX('Lorri 401b'!L:L,MATCH('Retirement Calculator'!A16,'Lorri 401b'!N:N,0),0)</f>
        <v>3375643.1041036476</v>
      </c>
      <c r="S16" s="25">
        <f t="shared" ca="1" si="7"/>
        <v>6396537.5656412132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25967.835205236315</v>
      </c>
      <c r="K17" s="25">
        <f t="shared" si="4"/>
        <v>0</v>
      </c>
      <c r="L17" s="25"/>
      <c r="N17" s="25">
        <f>'Combined Retirement'!$C$18/12</f>
        <v>33932.660666666663</v>
      </c>
      <c r="O17" s="25">
        <f t="shared" si="5"/>
        <v>7964.8254614303487</v>
      </c>
      <c r="P17" s="25">
        <f t="shared" si="6"/>
        <v>25967.835205236315</v>
      </c>
      <c r="Q17" s="25">
        <f t="array" aca="1" ref="Q17" ca="1">INDEX('Isaac 401k'!L:L,MATCH('Retirement Calculator'!A17,'Isaac 401k'!N:N,0),0)</f>
        <v>3007405.4872753802</v>
      </c>
      <c r="R17" s="25">
        <f t="array" aca="1" ref="R17" ca="1">INDEX('Lorri 401b'!L:L,MATCH('Retirement Calculator'!A17,'Lorri 401b'!N:N,0),0)</f>
        <v>3389708.2837040797</v>
      </c>
      <c r="S17" s="25">
        <f t="shared" ca="1" si="7"/>
        <v>6397113.7709794603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25967.835205236315</v>
      </c>
      <c r="K18" s="25">
        <f t="shared" si="4"/>
        <v>0</v>
      </c>
      <c r="L18" s="25"/>
      <c r="N18" s="25">
        <f>'Combined Retirement'!$C$18/12</f>
        <v>33932.660666666663</v>
      </c>
      <c r="O18" s="25">
        <f t="shared" si="5"/>
        <v>7964.8254614303487</v>
      </c>
      <c r="P18" s="25">
        <f t="shared" si="6"/>
        <v>25967.835205236315</v>
      </c>
      <c r="Q18" s="25">
        <f t="array" aca="1" ref="Q18" ca="1">INDEX('Isaac 401k'!L:L,MATCH('Retirement Calculator'!A18,'Isaac 401k'!N:N,0),0)</f>
        <v>2993860.3089537695</v>
      </c>
      <c r="R18" s="25">
        <f t="array" aca="1" ref="R18" ca="1">INDEX('Lorri 401b'!L:L,MATCH('Retirement Calculator'!A18,'Lorri 401b'!N:N,0),0)</f>
        <v>3403832.0682195132</v>
      </c>
      <c r="S18" s="25">
        <f t="shared" ca="1" si="7"/>
        <v>6397692.3771732822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25967.835205236315</v>
      </c>
      <c r="K19" s="25">
        <f t="shared" si="4"/>
        <v>0</v>
      </c>
      <c r="L19" s="25"/>
      <c r="N19" s="25">
        <f>'Combined Retirement'!$C$18/12</f>
        <v>33932.660666666663</v>
      </c>
      <c r="O19" s="25">
        <f t="shared" si="5"/>
        <v>7964.8254614303487</v>
      </c>
      <c r="P19" s="25">
        <f t="shared" si="6"/>
        <v>25967.835205236315</v>
      </c>
      <c r="Q19" s="25">
        <f t="array" aca="1" ref="Q19" ca="1">INDEX('Isaac 401k'!L:L,MATCH('Retirement Calculator'!A19,'Isaac 401k'!N:N,0),0)</f>
        <v>2980258.692389152</v>
      </c>
      <c r="R19" s="25">
        <f t="array" aca="1" ref="R19" ca="1">INDEX('Lorri 401b'!L:L,MATCH('Retirement Calculator'!A19,'Lorri 401b'!N:N,0),0)</f>
        <v>3418014.7018370945</v>
      </c>
      <c r="S19" s="25">
        <f t="shared" ca="1" si="7"/>
        <v>6398273.3942262465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25967.835205236315</v>
      </c>
      <c r="K20" s="25">
        <f t="shared" si="4"/>
        <v>0</v>
      </c>
      <c r="L20" s="25"/>
      <c r="N20" s="25">
        <f>'Combined Retirement'!$C$18/12</f>
        <v>33932.660666666663</v>
      </c>
      <c r="O20" s="25">
        <f t="shared" si="5"/>
        <v>7964.8254614303487</v>
      </c>
      <c r="P20" s="25">
        <f t="shared" si="6"/>
        <v>25967.835205236315</v>
      </c>
      <c r="Q20" s="25">
        <f t="array" aca="1" ref="Q20" ca="1">INDEX('Isaac 401k'!L:L,MATCH('Retirement Calculator'!A20,'Isaac 401k'!N:N,0),0)</f>
        <v>2966600.4024221818</v>
      </c>
      <c r="R20" s="25">
        <f t="array" aca="1" ref="R20" ca="1">INDEX('Lorri 401b'!L:L,MATCH('Retirement Calculator'!A20,'Lorri 401b'!N:N,0),0)</f>
        <v>3432256.4297614158</v>
      </c>
      <c r="S20" s="25">
        <f t="shared" ca="1" si="7"/>
        <v>6398856.8321835976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25967.835205236315</v>
      </c>
      <c r="K21" s="25">
        <f t="shared" si="4"/>
        <v>0</v>
      </c>
      <c r="L21" s="25"/>
      <c r="N21" s="25">
        <f>'Combined Retirement'!$C$18/12</f>
        <v>33932.660666666663</v>
      </c>
      <c r="O21" s="25">
        <f t="shared" si="5"/>
        <v>7964.8254614303487</v>
      </c>
      <c r="P21" s="25">
        <f t="shared" si="6"/>
        <v>25967.835205236315</v>
      </c>
      <c r="Q21" s="25">
        <f t="array" aca="1" ref="Q21" ca="1">INDEX('Isaac 401k'!L:L,MATCH('Retirement Calculator'!A21,'Isaac 401k'!N:N,0),0)</f>
        <v>2952885.2029136824</v>
      </c>
      <c r="R21" s="25">
        <f t="array" aca="1" ref="R21" ca="1">INDEX('Lorri 401b'!L:L,MATCH('Retirement Calculator'!A21,'Lorri 401b'!N:N,0),0)</f>
        <v>3446557.4982187552</v>
      </c>
      <c r="S21" s="25">
        <f t="shared" ca="1" si="7"/>
        <v>6399442.7011324372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25967.835205236315</v>
      </c>
      <c r="K22" s="25">
        <f t="shared" si="4"/>
        <v>0</v>
      </c>
      <c r="L22" s="25"/>
      <c r="N22" s="25">
        <f>'Combined Retirement'!$C$18/12</f>
        <v>33932.660666666663</v>
      </c>
      <c r="O22" s="25">
        <f t="shared" si="5"/>
        <v>7964.8254614303487</v>
      </c>
      <c r="P22" s="25">
        <f t="shared" si="6"/>
        <v>25967.835205236315</v>
      </c>
      <c r="Q22" s="25">
        <f t="array" aca="1" ref="Q22" ca="1">INDEX('Isaac 401k'!L:L,MATCH('Retirement Calculator'!A22,'Isaac 401k'!N:N,0),0)</f>
        <v>2939112.8567405646</v>
      </c>
      <c r="R22" s="25">
        <f t="array" aca="1" ref="R22" ca="1">INDEX('Lorri 401b'!L:L,MATCH('Retirement Calculator'!A22,'Lorri 401b'!N:N,0),0)</f>
        <v>3460918.1544613335</v>
      </c>
      <c r="S22" s="25">
        <f t="shared" ca="1" si="7"/>
        <v>6400031.0112018976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25967.835205236315</v>
      </c>
      <c r="K23" s="25">
        <f t="shared" si="4"/>
        <v>0</v>
      </c>
      <c r="L23" s="25"/>
      <c r="N23" s="25">
        <f>'Combined Retirement'!$C$18/12</f>
        <v>33932.660666666663</v>
      </c>
      <c r="O23" s="25">
        <f t="shared" si="5"/>
        <v>7964.8254614303487</v>
      </c>
      <c r="P23" s="25">
        <f t="shared" si="6"/>
        <v>25967.835205236315</v>
      </c>
      <c r="Q23" s="25">
        <f t="array" aca="1" ref="Q23" ca="1">INDEX('Isaac 401k'!L:L,MATCH('Retirement Calculator'!A23,'Isaac 401k'!N:N,0),0)</f>
        <v>2925283.1257917252</v>
      </c>
      <c r="R23" s="25">
        <f t="array" aca="1" ref="R23" ca="1">INDEX('Lorri 401b'!L:L,MATCH('Retirement Calculator'!A23,'Lorri 401b'!N:N,0),0)</f>
        <v>3475338.6467715893</v>
      </c>
      <c r="S23" s="25">
        <f t="shared" ca="1" si="7"/>
        <v>6400621.7725633141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25967.835205236315</v>
      </c>
      <c r="K24" s="25">
        <f t="shared" si="4"/>
        <v>0</v>
      </c>
      <c r="L24" s="25"/>
      <c r="N24" s="25">
        <f>'Combined Retirement'!$C$18/12</f>
        <v>33932.660666666663</v>
      </c>
      <c r="O24" s="25">
        <f t="shared" si="5"/>
        <v>7964.8254614303487</v>
      </c>
      <c r="P24" s="25">
        <f t="shared" si="6"/>
        <v>25967.835205236315</v>
      </c>
      <c r="Q24" s="25">
        <f t="array" aca="1" ref="Q24" ca="1">INDEX('Isaac 401k'!L:L,MATCH('Retirement Calculator'!A24,'Isaac 401k'!N:N,0),0)</f>
        <v>2911395.7709639324</v>
      </c>
      <c r="R24" s="25">
        <f t="array" aca="1" ref="R24" ca="1">INDEX('Lorri 401b'!L:L,MATCH('Retirement Calculator'!A24,'Lorri 401b'!N:N,0),0)</f>
        <v>3489819.224466471</v>
      </c>
      <c r="S24" s="25">
        <f t="shared" ca="1" si="7"/>
        <v>6401214.9954304034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25967.835205236315</v>
      </c>
      <c r="K25" s="25">
        <f t="shared" si="4"/>
        <v>0</v>
      </c>
      <c r="L25" s="25"/>
      <c r="N25" s="25">
        <f>'Combined Retirement'!$C$18/12</f>
        <v>33932.660666666663</v>
      </c>
      <c r="O25" s="25">
        <f t="shared" si="5"/>
        <v>7964.8254614303487</v>
      </c>
      <c r="P25" s="25">
        <f t="shared" si="6"/>
        <v>25967.835205236315</v>
      </c>
      <c r="Q25" s="25">
        <f t="array" aca="1" ref="Q25" ca="1">INDEX('Isaac 401k'!L:L,MATCH('Retirement Calculator'!A25,'Isaac 401k'!N:N,0),0)</f>
        <v>2897450.5521576903</v>
      </c>
      <c r="R25" s="25">
        <f t="array" aca="1" ref="R25" ca="1">INDEX('Lorri 401b'!L:L,MATCH('Retirement Calculator'!A25,'Lorri 401b'!N:N,0),0)</f>
        <v>3504360.1379017481</v>
      </c>
      <c r="S25" s="25">
        <f t="shared" ca="1" si="7"/>
        <v>6401810.6900594383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25967.835205236315</v>
      </c>
      <c r="K26" s="25">
        <f t="shared" si="4"/>
        <v>0</v>
      </c>
      <c r="L26" s="25"/>
      <c r="N26" s="25">
        <f>'Combined Retirement'!$C$18/12</f>
        <v>33932.660666666663</v>
      </c>
      <c r="O26" s="25">
        <f t="shared" si="5"/>
        <v>7964.8254614303487</v>
      </c>
      <c r="P26" s="25">
        <f t="shared" si="6"/>
        <v>25967.835205236315</v>
      </c>
      <c r="Q26" s="25">
        <f t="array" aca="1" ref="Q26" ca="1">INDEX('Isaac 401k'!L:L,MATCH('Retirement Calculator'!A26,'Isaac 401k'!N:N,0),0)</f>
        <v>2883447.228273089</v>
      </c>
      <c r="R26" s="25">
        <f t="array" aca="1" ref="R26" ca="1">INDEX('Lorri 401b'!L:L,MATCH('Retirement Calculator'!A26,'Lorri 401b'!N:N,0),0)</f>
        <v>3518961.6384763387</v>
      </c>
      <c r="S26" s="25">
        <f t="shared" ca="1" si="7"/>
        <v>6402408.8667494282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25967.835205236315</v>
      </c>
      <c r="K27" s="25">
        <f t="shared" si="4"/>
        <v>0</v>
      </c>
      <c r="L27" s="25"/>
      <c r="N27" s="25">
        <f>'Combined Retirement'!$C$18/12</f>
        <v>33932.660666666663</v>
      </c>
      <c r="O27" s="25">
        <f t="shared" si="5"/>
        <v>7964.8254614303487</v>
      </c>
      <c r="P27" s="25">
        <f t="shared" si="6"/>
        <v>25967.835205236315</v>
      </c>
      <c r="Q27" s="25">
        <f t="array" aca="1" ref="Q27" ca="1">INDEX('Isaac 401k'!L:L,MATCH('Retirement Calculator'!A27,'Isaac 401k'!N:N,0),0)</f>
        <v>2869385.5572056351</v>
      </c>
      <c r="R27" s="25">
        <f t="array" aca="1" ref="R27" ca="1">INDEX('Lorri 401b'!L:L,MATCH('Retirement Calculator'!A27,'Lorri 401b'!N:N,0),0)</f>
        <v>3533623.9786366569</v>
      </c>
      <c r="S27" s="25">
        <f t="shared" ca="1" si="7"/>
        <v>6403009.535842292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25967.835205236315</v>
      </c>
      <c r="K28" s="25">
        <f t="shared" si="4"/>
        <v>0</v>
      </c>
      <c r="L28" s="25"/>
      <c r="N28" s="25">
        <f>'Combined Retirement'!$C$18/12</f>
        <v>33932.660666666663</v>
      </c>
      <c r="O28" s="25">
        <f t="shared" si="5"/>
        <v>7964.8254614303487</v>
      </c>
      <c r="P28" s="25">
        <f t="shared" si="6"/>
        <v>25967.835205236315</v>
      </c>
      <c r="Q28" s="25">
        <f t="array" aca="1" ref="Q28" ca="1">INDEX('Isaac 401k'!L:L,MATCH('Retirement Calculator'!A28,'Isaac 401k'!N:N,0),0)</f>
        <v>2855265.2958420669</v>
      </c>
      <c r="R28" s="25">
        <f t="array" aca="1" ref="R28" ca="1">INDEX('Lorri 401b'!L:L,MATCH('Retirement Calculator'!A28,'Lorri 401b'!N:N,0),0)</f>
        <v>3548347.4118809765</v>
      </c>
      <c r="S28" s="25">
        <f t="shared" ca="1" si="7"/>
        <v>6403612.7077230439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25967.835205236315</v>
      </c>
      <c r="K29" s="25">
        <f t="shared" si="4"/>
        <v>0</v>
      </c>
      <c r="L29" s="25"/>
      <c r="N29" s="25">
        <f>'Combined Retirement'!$C$18/12</f>
        <v>33932.660666666663</v>
      </c>
      <c r="O29" s="25">
        <f t="shared" si="5"/>
        <v>7964.8254614303487</v>
      </c>
      <c r="P29" s="25">
        <f t="shared" si="6"/>
        <v>25967.835205236315</v>
      </c>
      <c r="Q29" s="25">
        <f t="array" aca="1" ref="Q29" ca="1">INDEX('Isaac 401k'!L:L,MATCH('Retirement Calculator'!A29,'Isaac 401k'!N:N,0),0)</f>
        <v>2841086.2000561506</v>
      </c>
      <c r="R29" s="25">
        <f t="array" aca="1" ref="R29" ca="1">INDEX('Lorri 401b'!L:L,MATCH('Retirement Calculator'!A29,'Lorri 401b'!N:N,0),0)</f>
        <v>3563132.1927638138</v>
      </c>
      <c r="S29" s="25">
        <f t="shared" ca="1" si="7"/>
        <v>6404218.3928199643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25967.835205236315</v>
      </c>
      <c r="K30" s="25">
        <f t="shared" si="4"/>
        <v>0</v>
      </c>
      <c r="L30" s="25"/>
      <c r="N30" s="25">
        <f>'Combined Retirement'!$C$18/12</f>
        <v>33932.660666666663</v>
      </c>
      <c r="O30" s="25">
        <f t="shared" si="5"/>
        <v>7964.8254614303487</v>
      </c>
      <c r="P30" s="25">
        <f t="shared" si="6"/>
        <v>25967.835205236315</v>
      </c>
      <c r="Q30" s="25">
        <f t="array" aca="1" ref="Q30" ca="1">INDEX('Isaac 401k'!L:L,MATCH('Retirement Calculator'!A30,'Isaac 401k'!N:N,0),0)</f>
        <v>2826848.0247044596</v>
      </c>
      <c r="R30" s="25">
        <f t="array" aca="1" ref="R30" ca="1">INDEX('Lorri 401b'!L:L,MATCH('Retirement Calculator'!A30,'Lorri 401b'!N:N,0),0)</f>
        <v>3577978.5769003294</v>
      </c>
      <c r="S30" s="25">
        <f t="shared" ca="1" si="7"/>
        <v>6404826.6016047895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25967.835205236315</v>
      </c>
      <c r="K31" s="25">
        <f t="shared" si="4"/>
        <v>0</v>
      </c>
      <c r="L31" s="25"/>
      <c r="N31" s="25">
        <f>'Combined Retirement'!$C$18/12</f>
        <v>33932.660666666663</v>
      </c>
      <c r="O31" s="25">
        <f t="shared" si="5"/>
        <v>7964.8254614303487</v>
      </c>
      <c r="P31" s="25">
        <f t="shared" si="6"/>
        <v>25967.835205236315</v>
      </c>
      <c r="Q31" s="25">
        <f t="array" aca="1" ref="Q31" ca="1">INDEX('Isaac 401k'!L:L,MATCH('Retirement Calculator'!A31,'Isaac 401k'!N:N,0),0)</f>
        <v>2812550.5236221366</v>
      </c>
      <c r="R31" s="25">
        <f t="array" aca="1" ref="R31" ca="1">INDEX('Lorri 401b'!L:L,MATCH('Retirement Calculator'!A31,'Lorri 401b'!N:N,0),0)</f>
        <v>3592886.8209707476</v>
      </c>
      <c r="S31" s="25">
        <f t="shared" ca="1" si="7"/>
        <v>6405437.3445928842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25967.835205236315</v>
      </c>
      <c r="K32" s="25">
        <f t="shared" si="4"/>
        <v>0</v>
      </c>
      <c r="L32" s="25"/>
      <c r="N32" s="25">
        <f>'Combined Retirement'!$C$18/12</f>
        <v>33932.660666666663</v>
      </c>
      <c r="O32" s="25">
        <f t="shared" si="5"/>
        <v>7964.8254614303487</v>
      </c>
      <c r="P32" s="25">
        <f t="shared" si="6"/>
        <v>25967.835205236315</v>
      </c>
      <c r="Q32" s="25">
        <f t="array" aca="1" ref="Q32" ca="1">INDEX('Isaac 401k'!L:L,MATCH('Retirement Calculator'!A32,'Isaac 401k'!N:N,0),0)</f>
        <v>2798193.4496186371</v>
      </c>
      <c r="R32" s="25">
        <f t="array" aca="1" ref="R32" ca="1">INDEX('Lorri 401b'!L:L,MATCH('Retirement Calculator'!A32,'Lorri 401b'!N:N,0),0)</f>
        <v>3607857.1827247925</v>
      </c>
      <c r="S32" s="25">
        <f t="shared" ca="1" si="7"/>
        <v>6406050.6323434301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25967.835205236315</v>
      </c>
      <c r="K33" s="25">
        <f t="shared" si="4"/>
        <v>0</v>
      </c>
      <c r="L33" s="25"/>
      <c r="N33" s="25">
        <f>'Combined Retirement'!$C$18/12</f>
        <v>33932.660666666663</v>
      </c>
      <c r="O33" s="25">
        <f t="shared" si="5"/>
        <v>7964.8254614303487</v>
      </c>
      <c r="P33" s="25">
        <f t="shared" si="6"/>
        <v>25967.835205236315</v>
      </c>
      <c r="Q33" s="25">
        <f t="array" aca="1" ref="Q33" ca="1">INDEX('Isaac 401k'!L:L,MATCH('Retirement Calculator'!A33,'Isaac 401k'!N:N,0),0)</f>
        <v>2783776.5544734565</v>
      </c>
      <c r="R33" s="25">
        <f t="array" aca="1" ref="R33" ca="1">INDEX('Lorri 401b'!L:L,MATCH('Retirement Calculator'!A33,'Lorri 401b'!N:N,0),0)</f>
        <v>3622889.9209861457</v>
      </c>
      <c r="S33" s="25">
        <f t="shared" ca="1" si="7"/>
        <v>6406666.4754596017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25967.835205236315</v>
      </c>
      <c r="K34" s="25">
        <f t="shared" si="4"/>
        <v>0</v>
      </c>
      <c r="L34" s="25"/>
      <c r="N34" s="25">
        <f>'Combined Retirement'!$C$18/12</f>
        <v>33932.660666666663</v>
      </c>
      <c r="O34" s="25">
        <f t="shared" si="5"/>
        <v>7964.8254614303487</v>
      </c>
      <c r="P34" s="25">
        <f t="shared" si="6"/>
        <v>25967.835205236315</v>
      </c>
      <c r="Q34" s="25">
        <f t="array" aca="1" ref="Q34" ca="1">INDEX('Isaac 401k'!L:L,MATCH('Retirement Calculator'!A34,'Isaac 401k'!N:N,0),0)</f>
        <v>2769299.5889318376</v>
      </c>
      <c r="R34" s="25">
        <f t="array" aca="1" ref="R34" ca="1">INDEX('Lorri 401b'!L:L,MATCH('Retirement Calculator'!A34,'Lorri 401b'!N:N,0),0)</f>
        <v>3637985.2956569213</v>
      </c>
      <c r="S34" s="25">
        <f t="shared" ca="1" si="7"/>
        <v>6407284.8845887594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25967.835205236315</v>
      </c>
      <c r="K35" s="25">
        <f t="shared" si="4"/>
        <v>0</v>
      </c>
      <c r="L35" s="25"/>
      <c r="N35" s="25">
        <f>'Combined Retirement'!$C$18/12</f>
        <v>33932.660666666663</v>
      </c>
      <c r="O35" s="25">
        <f t="shared" si="5"/>
        <v>7964.8254614303487</v>
      </c>
      <c r="P35" s="25">
        <f t="shared" si="6"/>
        <v>25967.835205236315</v>
      </c>
      <c r="Q35" s="25">
        <f t="array" aca="1" ref="Q35" ca="1">INDEX('Isaac 401k'!L:L,MATCH('Retirement Calculator'!A35,'Isaac 401k'!N:N,0),0)</f>
        <v>2754762.3027004618</v>
      </c>
      <c r="R35" s="25">
        <f t="array" aca="1" ref="R35" ca="1">INDEX('Lorri 401b'!L:L,MATCH('Retirement Calculator'!A35,'Lorri 401b'!N:N,0),0)</f>
        <v>3653143.5677221585</v>
      </c>
      <c r="S35" s="25">
        <f t="shared" ca="1" si="7"/>
        <v>6407905.8704226203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25967.835205236315</v>
      </c>
      <c r="K36" s="25">
        <f t="shared" si="4"/>
        <v>0</v>
      </c>
      <c r="L36" s="25"/>
      <c r="N36" s="25">
        <f>'Combined Retirement'!$C$18/12</f>
        <v>33932.660666666663</v>
      </c>
      <c r="O36" s="25">
        <f t="shared" si="5"/>
        <v>7964.8254614303487</v>
      </c>
      <c r="P36" s="25">
        <f t="shared" si="6"/>
        <v>25967.835205236315</v>
      </c>
      <c r="Q36" s="25">
        <f t="array" aca="1" ref="Q36" ca="1">INDEX('Isaac 401k'!L:L,MATCH('Retirement Calculator'!A36,'Isaac 401k'!N:N,0),0)</f>
        <v>2740164.444443122</v>
      </c>
      <c r="R36" s="25">
        <f t="array" aca="1" ref="R36" ca="1">INDEX('Lorri 401b'!L:L,MATCH('Retirement Calculator'!A36,'Lorri 401b'!N:N,0),0)</f>
        <v>3668364.9992543343</v>
      </c>
      <c r="S36" s="25">
        <f t="shared" ca="1" si="7"/>
        <v>6408529.4436974563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25967.835205236315</v>
      </c>
      <c r="K37" s="25">
        <f t="shared" si="4"/>
        <v>0</v>
      </c>
      <c r="L37" s="25"/>
      <c r="N37" s="25">
        <f>'Combined Retirement'!$C$18/12</f>
        <v>33932.660666666663</v>
      </c>
      <c r="O37" s="25">
        <f t="shared" si="5"/>
        <v>7964.8254614303487</v>
      </c>
      <c r="P37" s="25">
        <f t="shared" si="6"/>
        <v>25967.835205236315</v>
      </c>
      <c r="Q37" s="25">
        <f t="array" aca="1" ref="Q37" ca="1">INDEX('Isaac 401k'!L:L,MATCH('Retirement Calculator'!A37,'Isaac 401k'!N:N,0),0)</f>
        <v>2725505.761776377</v>
      </c>
      <c r="R37" s="25">
        <f t="array" aca="1" ref="R37" ca="1">INDEX('Lorri 401b'!L:L,MATCH('Retirement Calculator'!A37,'Lorri 401b'!N:N,0),0)</f>
        <v>3683649.8534178939</v>
      </c>
      <c r="S37" s="25">
        <f t="shared" ca="1" si="7"/>
        <v>6409155.6151942704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25967.835205236315</v>
      </c>
      <c r="K38" s="25">
        <f t="shared" si="4"/>
        <v>0</v>
      </c>
      <c r="L38" s="25"/>
      <c r="N38" s="25">
        <f>'Combined Retirement'!$C$18/12</f>
        <v>33932.660666666663</v>
      </c>
      <c r="O38" s="25">
        <f t="shared" si="5"/>
        <v>7964.8254614303487</v>
      </c>
      <c r="P38" s="25">
        <f t="shared" si="6"/>
        <v>25967.835205236315</v>
      </c>
      <c r="Q38" s="25">
        <f t="array" aca="1" ref="Q38" ca="1">INDEX('Isaac 401k'!L:L,MATCH('Retirement Calculator'!A38,'Isaac 401k'!N:N,0),0)</f>
        <v>2710786.0012651868</v>
      </c>
      <c r="R38" s="25">
        <f t="array" aca="1" ref="R38" ca="1">INDEX('Lorri 401b'!L:L,MATCH('Retirement Calculator'!A38,'Lorri 401b'!N:N,0),0)</f>
        <v>3698998.3944738018</v>
      </c>
      <c r="S38" s="25">
        <f t="shared" ca="1" si="7"/>
        <v>6409784.3957389891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25967.835205236315</v>
      </c>
      <c r="K39" s="25">
        <f t="shared" si="4"/>
        <v>0</v>
      </c>
      <c r="L39" s="25"/>
      <c r="N39" s="25">
        <f>'Combined Retirement'!$C$18/12</f>
        <v>33932.660666666663</v>
      </c>
      <c r="O39" s="25">
        <f t="shared" si="5"/>
        <v>7964.8254614303487</v>
      </c>
      <c r="P39" s="25">
        <f t="shared" si="6"/>
        <v>25967.835205236315</v>
      </c>
      <c r="Q39" s="25">
        <f t="array" aca="1" ref="Q39" ca="1">INDEX('Isaac 401k'!L:L,MATCH('Retirement Calculator'!A39,'Isaac 401k'!N:N,0),0)</f>
        <v>2696004.9084185334</v>
      </c>
      <c r="R39" s="25">
        <f t="array" aca="1" ref="R39" ca="1">INDEX('Lorri 401b'!L:L,MATCH('Retirement Calculator'!A39,'Lorri 401b'!N:N,0),0)</f>
        <v>3714410.8877841095</v>
      </c>
      <c r="S39" s="25">
        <f t="shared" ca="1" si="7"/>
        <v>6410415.7962026428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25967.835205236315</v>
      </c>
      <c r="K40" s="25">
        <f t="shared" si="4"/>
        <v>0</v>
      </c>
      <c r="L40" s="25"/>
      <c r="N40" s="25">
        <f>'Combined Retirement'!$C$18/12</f>
        <v>33932.660666666663</v>
      </c>
      <c r="O40" s="25">
        <f t="shared" si="5"/>
        <v>7964.8254614303487</v>
      </c>
      <c r="P40" s="25">
        <f t="shared" si="6"/>
        <v>25967.835205236315</v>
      </c>
      <c r="Q40" s="25">
        <f t="array" aca="1" ref="Q40" ca="1">INDEX('Isaac 401k'!L:L,MATCH('Retirement Calculator'!A40,'Isaac 401k'!N:N,0),0)</f>
        <v>2681162.2276850189</v>
      </c>
      <c r="R40" s="25">
        <f t="array" aca="1" ref="R40" ca="1">INDEX('Lorri 401b'!L:L,MATCH('Retirement Calculator'!A40,'Lorri 401b'!N:N,0),0)</f>
        <v>3729887.5998165431</v>
      </c>
      <c r="S40" s="25">
        <f t="shared" ca="1" si="7"/>
        <v>6411049.8275015615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25967.835205236315</v>
      </c>
      <c r="K41" s="25">
        <f t="shared" si="4"/>
        <v>0</v>
      </c>
      <c r="L41" s="25"/>
      <c r="N41" s="25">
        <f>'Combined Retirement'!$C$18/12</f>
        <v>33932.660666666663</v>
      </c>
      <c r="O41" s="25">
        <f t="shared" si="5"/>
        <v>7964.8254614303487</v>
      </c>
      <c r="P41" s="25">
        <f t="shared" si="6"/>
        <v>25967.835205236315</v>
      </c>
      <c r="Q41" s="25">
        <f t="array" aca="1" ref="Q41" ca="1">INDEX('Isaac 401k'!L:L,MATCH('Retirement Calculator'!A41,'Isaac 401k'!N:N,0),0)</f>
        <v>2666257.7024484482</v>
      </c>
      <c r="R41" s="25">
        <f t="array" aca="1" ref="R41" ca="1">INDEX('Lorri 401b'!L:L,MATCH('Retirement Calculator'!A41,'Lorri 401b'!N:N,0),0)</f>
        <v>3745428.7981491121</v>
      </c>
      <c r="S41" s="25">
        <f t="shared" ca="1" si="7"/>
        <v>6411686.5005975608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25967.835205236315</v>
      </c>
      <c r="K42" s="25">
        <f t="shared" si="4"/>
        <v>0</v>
      </c>
      <c r="L42" s="25"/>
      <c r="N42" s="25">
        <f>'Combined Retirement'!$C$18/12</f>
        <v>33932.660666666663</v>
      </c>
      <c r="O42" s="25">
        <f t="shared" si="5"/>
        <v>7964.8254614303487</v>
      </c>
      <c r="P42" s="25">
        <f t="shared" si="6"/>
        <v>25967.835205236315</v>
      </c>
      <c r="Q42" s="25">
        <f t="array" aca="1" ref="Q42" ca="1">INDEX('Isaac 401k'!L:L,MATCH('Retirement Calculator'!A42,'Isaac 401k'!N:N,0),0)</f>
        <v>2651291.0750233917</v>
      </c>
      <c r="R42" s="25">
        <f t="array" aca="1" ref="R42" ca="1">INDEX('Lorri 401b'!L:L,MATCH('Retirement Calculator'!A42,'Lorri 401b'!N:N,0),0)</f>
        <v>3761034.7514747335</v>
      </c>
      <c r="S42" s="25">
        <f t="shared" ca="1" si="7"/>
        <v>6412325.8264981247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25967.835205236315</v>
      </c>
      <c r="K43" s="25">
        <f t="shared" si="4"/>
        <v>0</v>
      </c>
      <c r="L43" s="25"/>
      <c r="N43" s="25">
        <f>'Combined Retirement'!$C$18/12</f>
        <v>33932.660666666663</v>
      </c>
      <c r="O43" s="25">
        <f t="shared" si="5"/>
        <v>7964.8254614303487</v>
      </c>
      <c r="P43" s="25">
        <f t="shared" si="6"/>
        <v>25967.835205236315</v>
      </c>
      <c r="Q43" s="25">
        <f t="array" aca="1" ref="Q43" ca="1">INDEX('Isaac 401k'!L:L,MATCH('Retirement Calculator'!A43,'Isaac 401k'!N:N,0),0)</f>
        <v>2636262.086650731</v>
      </c>
      <c r="R43" s="25">
        <f t="array" aca="1" ref="R43" ca="1">INDEX('Lorri 401b'!L:L,MATCH('Retirement Calculator'!A43,'Lorri 401b'!N:N,0),0)</f>
        <v>3776705.7296058782</v>
      </c>
      <c r="S43" s="25">
        <f t="shared" ca="1" si="7"/>
        <v>6412967.8162566088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25967.835205236315</v>
      </c>
      <c r="K44" s="25">
        <f t="shared" si="4"/>
        <v>0</v>
      </c>
      <c r="L44" s="25"/>
      <c r="N44" s="25">
        <f>'Combined Retirement'!$C$18/12</f>
        <v>33932.660666666663</v>
      </c>
      <c r="O44" s="25">
        <f t="shared" si="5"/>
        <v>7964.8254614303487</v>
      </c>
      <c r="P44" s="25">
        <f t="shared" si="6"/>
        <v>25967.835205236315</v>
      </c>
      <c r="Q44" s="25">
        <f t="array" aca="1" ref="Q44" ca="1">INDEX('Isaac 401k'!L:L,MATCH('Retirement Calculator'!A44,'Isaac 401k'!N:N,0),0)</f>
        <v>2621170.4774931842</v>
      </c>
      <c r="R44" s="25">
        <f t="array" aca="1" ref="R44" ca="1">INDEX('Lorri 401b'!L:L,MATCH('Retirement Calculator'!A44,'Lorri 401b'!N:N,0),0)</f>
        <v>3792442.0034792363</v>
      </c>
      <c r="S44" s="25">
        <f t="shared" ca="1" si="7"/>
        <v>6413612.4809724204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25967.835205236315</v>
      </c>
      <c r="K45" s="25">
        <f t="shared" si="4"/>
        <v>0</v>
      </c>
      <c r="L45" s="25"/>
      <c r="N45" s="25">
        <f>'Combined Retirement'!$C$18/12</f>
        <v>33932.660666666663</v>
      </c>
      <c r="O45" s="25">
        <f t="shared" si="5"/>
        <v>7964.8254614303487</v>
      </c>
      <c r="P45" s="25">
        <f t="shared" si="6"/>
        <v>25967.835205236315</v>
      </c>
      <c r="Q45" s="25">
        <f t="array" aca="1" ref="Q45" ca="1">INDEX('Isaac 401k'!L:L,MATCH('Retirement Calculator'!A45,'Isaac 401k'!N:N,0),0)</f>
        <v>2606015.9866308141</v>
      </c>
      <c r="R45" s="25">
        <f t="array" aca="1" ref="R45" ca="1">INDEX('Lorri 401b'!L:L,MATCH('Retirement Calculator'!A45,'Lorri 401b'!N:N,0),0)</f>
        <v>3808243.8451603996</v>
      </c>
      <c r="S45" s="25">
        <f t="shared" ca="1" si="7"/>
        <v>6414259.8317912137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25967.835205236315</v>
      </c>
      <c r="K46" s="25">
        <f t="shared" si="4"/>
        <v>0</v>
      </c>
      <c r="L46" s="25"/>
      <c r="N46" s="25">
        <f>'Combined Retirement'!$C$18/12</f>
        <v>33932.660666666663</v>
      </c>
      <c r="O46" s="25">
        <f t="shared" si="5"/>
        <v>7964.8254614303487</v>
      </c>
      <c r="P46" s="25">
        <f t="shared" si="6"/>
        <v>25967.835205236315</v>
      </c>
      <c r="Q46" s="25">
        <f t="array" aca="1" ref="Q46" ca="1">INDEX('Isaac 401k'!L:L,MATCH('Retirement Calculator'!A46,'Isaac 401k'!N:N,0),0)</f>
        <v>2590798.3520565177</v>
      </c>
      <c r="R46" s="25">
        <f t="array" aca="1" ref="R46" ca="1">INDEX('Lorri 401b'!L:L,MATCH('Retirement Calculator'!A46,'Lorri 401b'!N:N,0),0)</f>
        <v>3824111.5278485678</v>
      </c>
      <c r="S46" s="25">
        <f t="shared" ca="1" si="7"/>
        <v>6414909.879905086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25967.835205236315</v>
      </c>
      <c r="K47" s="25">
        <f t="shared" si="4"/>
        <v>0</v>
      </c>
      <c r="L47" s="25"/>
      <c r="N47" s="25">
        <f>'Combined Retirement'!$C$18/12</f>
        <v>33932.660666666663</v>
      </c>
      <c r="O47" s="25">
        <f t="shared" si="5"/>
        <v>7964.8254614303487</v>
      </c>
      <c r="P47" s="25">
        <f t="shared" si="6"/>
        <v>25967.835205236315</v>
      </c>
      <c r="Q47" s="25">
        <f t="array" aca="1" ref="Q47" ca="1">INDEX('Isaac 401k'!L:L,MATCH('Retirement Calculator'!A47,'Isaac 401k'!N:N,0),0)</f>
        <v>2575517.3106714948</v>
      </c>
      <c r="R47" s="25">
        <f t="array" aca="1" ref="R47" ca="1">INDEX('Lorri 401b'!L:L,MATCH('Retirement Calculator'!A47,'Lorri 401b'!N:N,0),0)</f>
        <v>3840045.3258812702</v>
      </c>
      <c r="S47" s="25">
        <f t="shared" ca="1" si="7"/>
        <v>6415562.636552765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25967.835205236315</v>
      </c>
      <c r="K48" s="25">
        <f t="shared" si="4"/>
        <v>0</v>
      </c>
      <c r="L48" s="25"/>
      <c r="N48" s="25">
        <f>'Combined Retirement'!$C$18/12</f>
        <v>33932.660666666663</v>
      </c>
      <c r="O48" s="25">
        <f t="shared" si="5"/>
        <v>7964.8254614303487</v>
      </c>
      <c r="P48" s="25">
        <f t="shared" si="6"/>
        <v>25967.835205236315</v>
      </c>
      <c r="Q48" s="25">
        <f t="array" aca="1" ref="Q48" ca="1">INDEX('Isaac 401k'!L:L,MATCH('Retirement Calculator'!A48,'Isaac 401k'!N:N,0),0)</f>
        <v>2560172.5982807013</v>
      </c>
      <c r="R48" s="25">
        <f t="array" aca="1" ref="R48" ca="1">INDEX('Lorri 401b'!L:L,MATCH('Retirement Calculator'!A48,'Lorri 401b'!N:N,0),0)</f>
        <v>3856045.5147391087</v>
      </c>
      <c r="S48" s="25">
        <f t="shared" ca="1" si="7"/>
        <v>6416218.1130198101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25967.835205236315</v>
      </c>
      <c r="K49" s="25">
        <f t="shared" si="4"/>
        <v>0</v>
      </c>
      <c r="L49" s="25"/>
      <c r="N49" s="25">
        <f>'Combined Retirement'!$C$18/12</f>
        <v>33932.660666666663</v>
      </c>
      <c r="O49" s="25">
        <f t="shared" si="5"/>
        <v>7964.8254614303487</v>
      </c>
      <c r="P49" s="25">
        <f t="shared" si="6"/>
        <v>25967.835205236315</v>
      </c>
      <c r="Q49" s="25">
        <f t="array" aca="1" ref="Q49" ca="1">INDEX('Isaac 401k'!L:L,MATCH('Retirement Calculator'!A49,'Isaac 401k'!N:N,0),0)</f>
        <v>2544763.9495882792</v>
      </c>
      <c r="R49" s="25">
        <f t="array" aca="1" ref="R49" ca="1">INDEX('Lorri 401b'!L:L,MATCH('Retirement Calculator'!A49,'Lorri 401b'!N:N,0),0)</f>
        <v>3872112.3710505217</v>
      </c>
      <c r="S49" s="25">
        <f t="shared" ca="1" si="7"/>
        <v>6416876.320638801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25967.835205236315</v>
      </c>
      <c r="K50" s="25">
        <f t="shared" si="4"/>
        <v>0</v>
      </c>
      <c r="L50" s="25"/>
      <c r="N50" s="25">
        <f>'Combined Retirement'!$C$18/12</f>
        <v>33932.660666666663</v>
      </c>
      <c r="O50" s="25">
        <f t="shared" si="5"/>
        <v>7964.8254614303487</v>
      </c>
      <c r="P50" s="25">
        <f t="shared" si="6"/>
        <v>25967.835205236315</v>
      </c>
      <c r="Q50" s="25">
        <f t="array" aca="1" ref="Q50" ca="1">INDEX('Isaac 401k'!L:L,MATCH('Retirement Calculator'!A50,'Isaac 401k'!N:N,0),0)</f>
        <v>2529291.0981929721</v>
      </c>
      <c r="R50" s="25">
        <f t="array" aca="1" ref="R50" ca="1">INDEX('Lorri 401b'!L:L,MATCH('Retirement Calculator'!A50,'Lorri 401b'!N:N,0),0)</f>
        <v>3888246.1725965654</v>
      </c>
      <c r="S50" s="25">
        <f t="shared" ca="1" si="7"/>
        <v>6417537.2707895376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25967.835205236315</v>
      </c>
      <c r="K51" s="25">
        <f t="shared" si="4"/>
        <v>0</v>
      </c>
      <c r="L51" s="25"/>
      <c r="N51" s="25">
        <f>'Combined Retirement'!$C$18/12</f>
        <v>33932.660666666663</v>
      </c>
      <c r="O51" s="25">
        <f t="shared" si="5"/>
        <v>7964.8254614303487</v>
      </c>
      <c r="P51" s="25">
        <f t="shared" si="6"/>
        <v>25967.835205236315</v>
      </c>
      <c r="Q51" s="25">
        <f t="array" aca="1" ref="Q51" ca="1">INDEX('Isaac 401k'!L:L,MATCH('Retirement Calculator'!A51,'Isaac 401k'!N:N,0),0)</f>
        <v>2513753.7765835179</v>
      </c>
      <c r="R51" s="25">
        <f t="array" aca="1" ref="R51" ca="1">INDEX('Lorri 401b'!L:L,MATCH('Retirement Calculator'!A51,'Lorri 401b'!N:N,0),0)</f>
        <v>3904447.1983157177</v>
      </c>
      <c r="S51" s="25">
        <f t="shared" ca="1" si="7"/>
        <v>6418200.9748992361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25967.835205236315</v>
      </c>
      <c r="K52" s="25">
        <f t="shared" si="4"/>
        <v>0</v>
      </c>
      <c r="L52" s="25"/>
      <c r="N52" s="25">
        <f>'Combined Retirement'!$C$18/12</f>
        <v>33932.660666666663</v>
      </c>
      <c r="O52" s="25">
        <f t="shared" si="5"/>
        <v>7964.8254614303487</v>
      </c>
      <c r="P52" s="25">
        <f t="shared" si="6"/>
        <v>25967.835205236315</v>
      </c>
      <c r="Q52" s="25">
        <f t="array" aca="1" ref="Q52" ca="1">INDEX('Isaac 401k'!L:L,MATCH('Retirement Calculator'!A52,'Isaac 401k'!N:N,0),0)</f>
        <v>2498151.7161340243</v>
      </c>
      <c r="R52" s="25">
        <f t="array" aca="1" ref="R52" ca="1">INDEX('Lorri 401b'!L:L,MATCH('Retirement Calculator'!A52,'Lorri 401b'!N:N,0),0)</f>
        <v>3920715.7283087</v>
      </c>
      <c r="S52" s="25">
        <f t="shared" ca="1" si="7"/>
        <v>6418867.4444427248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25344.835205236312</v>
      </c>
      <c r="K53" s="25">
        <f t="shared" si="4"/>
        <v>0</v>
      </c>
      <c r="L53" s="25"/>
      <c r="N53" s="25">
        <f>'Combined Retirement'!$C$18/12</f>
        <v>33932.660666666663</v>
      </c>
      <c r="O53" s="25">
        <f t="shared" si="5"/>
        <v>8587.8254614303496</v>
      </c>
      <c r="P53" s="25">
        <f t="shared" si="6"/>
        <v>25344.835205236312</v>
      </c>
      <c r="Q53" s="25">
        <f t="array" aca="1" ref="Q53" ca="1">INDEX('Isaac 401k'!L:L,MATCH('Retirement Calculator'!A53,'Isaac 401k'!N:N,0),0)</f>
        <v>2483110.2429326577</v>
      </c>
      <c r="R53" s="25">
        <f t="array" aca="1" ref="R53" ca="1">INDEX('Lorri 401b'!L:L,MATCH('Retirement Calculator'!A53,'Lorri 401b'!N:N,0),0)</f>
        <v>3937052.0438433196</v>
      </c>
      <c r="S53" s="25">
        <f t="shared" ca="1" si="7"/>
        <v>6420162.2867759774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25344.835205236312</v>
      </c>
      <c r="K54" s="25">
        <f t="shared" si="4"/>
        <v>0</v>
      </c>
      <c r="L54" s="25"/>
      <c r="N54" s="25">
        <f>'Combined Retirement'!$C$18/12</f>
        <v>33932.660666666663</v>
      </c>
      <c r="O54" s="25">
        <f t="shared" si="5"/>
        <v>8587.8254614303496</v>
      </c>
      <c r="P54" s="25">
        <f t="shared" si="6"/>
        <v>25344.835205236312</v>
      </c>
      <c r="Q54" s="25">
        <f t="array" aca="1" ref="Q54" ca="1">INDEX('Isaac 401k'!L:L,MATCH('Retirement Calculator'!A54,'Isaac 401k'!N:N,0),0)</f>
        <v>2468006.0969262854</v>
      </c>
      <c r="R54" s="25">
        <f t="array" aca="1" ref="R54" ca="1">INDEX('Lorri 401b'!L:L,MATCH('Retirement Calculator'!A54,'Lorri 401b'!N:N,0),0)</f>
        <v>3953456.4273593333</v>
      </c>
      <c r="S54" s="25">
        <f t="shared" ca="1" si="7"/>
        <v>6421462.5242856182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25344.835205236312</v>
      </c>
      <c r="K55" s="25">
        <f t="shared" si="4"/>
        <v>0</v>
      </c>
      <c r="L55" s="25"/>
      <c r="N55" s="25">
        <f>'Combined Retirement'!$C$18/12</f>
        <v>33932.660666666663</v>
      </c>
      <c r="O55" s="25">
        <f t="shared" si="5"/>
        <v>8587.8254614303496</v>
      </c>
      <c r="P55" s="25">
        <f t="shared" si="6"/>
        <v>25344.835205236312</v>
      </c>
      <c r="Q55" s="25">
        <f t="array" aca="1" ref="Q55" ca="1">INDEX('Isaac 401k'!L:L,MATCH('Retirement Calculator'!A55,'Isaac 401k'!N:N,0),0)</f>
        <v>2452839.0169782201</v>
      </c>
      <c r="R55" s="25">
        <f t="array" aca="1" ref="R55" ca="1">INDEX('Lorri 401b'!L:L,MATCH('Retirement Calculator'!A55,'Lorri 401b'!N:N,0),0)</f>
        <v>3969929.1624733303</v>
      </c>
      <c r="S55" s="25">
        <f t="shared" ca="1" si="7"/>
        <v>6422768.1794515504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25344.835205236312</v>
      </c>
      <c r="K56" s="25">
        <f t="shared" si="4"/>
        <v>0</v>
      </c>
      <c r="L56" s="25"/>
      <c r="N56" s="25">
        <f>'Combined Retirement'!$C$18/12</f>
        <v>33932.660666666663</v>
      </c>
      <c r="O56" s="25">
        <f t="shared" si="5"/>
        <v>8587.8254614303496</v>
      </c>
      <c r="P56" s="25">
        <f t="shared" si="6"/>
        <v>25344.835205236312</v>
      </c>
      <c r="Q56" s="25">
        <f t="array" aca="1" ref="Q56" ca="1">INDEX('Isaac 401k'!L:L,MATCH('Retirement Calculator'!A56,'Isaac 401k'!N:N,0),0)</f>
        <v>2437608.7408637046</v>
      </c>
      <c r="R56" s="25">
        <f t="array" aca="1" ref="R56" ca="1">INDEX('Lorri 401b'!L:L,MATCH('Retirement Calculator'!A56,'Lorri 401b'!N:N,0),0)</f>
        <v>3986470.5339836357</v>
      </c>
      <c r="S56" s="25">
        <f t="shared" ca="1" si="7"/>
        <v>6424079.2748473398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25344.835205236312</v>
      </c>
      <c r="K57" s="25">
        <f t="shared" si="4"/>
        <v>0</v>
      </c>
      <c r="L57" s="25"/>
      <c r="N57" s="25">
        <f>'Combined Retirement'!$C$18/12</f>
        <v>33932.660666666663</v>
      </c>
      <c r="O57" s="25">
        <f t="shared" si="5"/>
        <v>8587.8254614303496</v>
      </c>
      <c r="P57" s="25">
        <f t="shared" si="6"/>
        <v>25344.835205236312</v>
      </c>
      <c r="Q57" s="25">
        <f t="array" aca="1" ref="Q57" ca="1">INDEX('Isaac 401k'!L:L,MATCH('Retirement Calculator'!A57,'Isaac 401k'!N:N,0),0)</f>
        <v>2422315.0052653784</v>
      </c>
      <c r="R57" s="25">
        <f t="array" aca="1" ref="R57" ca="1">INDEX('Lorri 401b'!L:L,MATCH('Retirement Calculator'!A57,'Lorri 401b'!N:N,0),0)</f>
        <v>4003080.8278752342</v>
      </c>
      <c r="S57" s="25">
        <f t="shared" ca="1" si="7"/>
        <v>6425395.8331406126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25344.835205236312</v>
      </c>
      <c r="K58" s="25">
        <f t="shared" si="4"/>
        <v>0</v>
      </c>
      <c r="L58" s="25"/>
      <c r="N58" s="25">
        <f>'Combined Retirement'!$C$18/12</f>
        <v>33932.660666666663</v>
      </c>
      <c r="O58" s="25">
        <f t="shared" si="5"/>
        <v>8587.8254614303496</v>
      </c>
      <c r="P58" s="25">
        <f t="shared" si="6"/>
        <v>25344.835205236312</v>
      </c>
      <c r="Q58" s="25">
        <f t="array" aca="1" ref="Q58" ca="1">INDEX('Isaac 401k'!L:L,MATCH('Retirement Calculator'!A58,'Isaac 401k'!N:N,0),0)</f>
        <v>2406957.5457687257</v>
      </c>
      <c r="R58" s="25">
        <f t="array" aca="1" ref="R58" ca="1">INDEX('Lorri 401b'!L:L,MATCH('Retirement Calculator'!A58,'Lorri 401b'!N:N,0),0)</f>
        <v>4019760.3313247142</v>
      </c>
      <c r="S58" s="25">
        <f t="shared" ca="1" si="7"/>
        <v>6426717.8770934399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25344.835205236312</v>
      </c>
      <c r="K59" s="25">
        <f t="shared" si="4"/>
        <v>0</v>
      </c>
      <c r="L59" s="25"/>
      <c r="N59" s="25">
        <f>'Combined Retirement'!$C$18/12</f>
        <v>33932.660666666663</v>
      </c>
      <c r="O59" s="25">
        <f t="shared" si="5"/>
        <v>8587.8254614303496</v>
      </c>
      <c r="P59" s="25">
        <f t="shared" si="6"/>
        <v>25344.835205236312</v>
      </c>
      <c r="Q59" s="25">
        <f t="array" aca="1" ref="Q59" ca="1">INDEX('Isaac 401k'!L:L,MATCH('Retirement Calculator'!A59,'Isaac 401k'!N:N,0),0)</f>
        <v>2391536.096857504</v>
      </c>
      <c r="R59" s="25">
        <f t="array" aca="1" ref="R59" ca="1">INDEX('Lorri 401b'!L:L,MATCH('Retirement Calculator'!A59,'Lorri 401b'!N:N,0),0)</f>
        <v>4036509.3327052337</v>
      </c>
      <c r="S59" s="25">
        <f t="shared" ca="1" si="7"/>
        <v>6428045.4295627382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25344.835205236312</v>
      </c>
      <c r="K60" s="25">
        <f t="shared" si="4"/>
        <v>0</v>
      </c>
      <c r="L60" s="25"/>
      <c r="N60" s="25">
        <f>'Combined Retirement'!$C$18/12</f>
        <v>33932.660666666663</v>
      </c>
      <c r="O60" s="25">
        <f t="shared" si="5"/>
        <v>8587.8254614303496</v>
      </c>
      <c r="P60" s="25">
        <f t="shared" si="6"/>
        <v>25344.835205236312</v>
      </c>
      <c r="Q60" s="25">
        <f t="array" aca="1" ref="Q60" ca="1">INDEX('Isaac 401k'!L:L,MATCH('Retirement Calculator'!A60,'Isaac 401k'!N:N,0),0)</f>
        <v>2376050.3919091518</v>
      </c>
      <c r="R60" s="25">
        <f t="array" aca="1" ref="R60" ca="1">INDEX('Lorri 401b'!L:L,MATCH('Retirement Calculator'!A60,'Lorri 401b'!N:N,0),0)</f>
        <v>4053328.1215915056</v>
      </c>
      <c r="S60" s="25">
        <f t="shared" ca="1" si="7"/>
        <v>6429378.5135006569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25344.835205236312</v>
      </c>
      <c r="K61" s="25">
        <f t="shared" si="4"/>
        <v>0</v>
      </c>
      <c r="L61" s="25"/>
      <c r="N61" s="25">
        <f>'Combined Retirement'!$C$18/12</f>
        <v>33932.660666666663</v>
      </c>
      <c r="O61" s="25">
        <f t="shared" si="5"/>
        <v>8587.8254614303496</v>
      </c>
      <c r="P61" s="25">
        <f t="shared" si="6"/>
        <v>25344.835205236312</v>
      </c>
      <c r="Q61" s="25">
        <f t="array" aca="1" ref="Q61" ca="1">INDEX('Isaac 401k'!L:L,MATCH('Retirement Calculator'!A61,'Isaac 401k'!N:N,0),0)</f>
        <v>2360500.1631901818</v>
      </c>
      <c r="R61" s="25">
        <f t="array" aca="1" ref="R61" ca="1">INDEX('Lorri 401b'!L:L,MATCH('Retirement Calculator'!A61,'Lorri 401b'!N:N,0),0)</f>
        <v>4070216.9887648034</v>
      </c>
      <c r="S61" s="25">
        <f t="shared" ca="1" si="7"/>
        <v>6430717.1519549852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25344.835205236312</v>
      </c>
      <c r="K62" s="25">
        <f t="shared" si="4"/>
        <v>0</v>
      </c>
      <c r="L62" s="25"/>
      <c r="N62" s="25">
        <f>'Combined Retirement'!$C$18/12</f>
        <v>33932.660666666663</v>
      </c>
      <c r="O62" s="25">
        <f t="shared" si="5"/>
        <v>8587.8254614303496</v>
      </c>
      <c r="P62" s="25">
        <f t="shared" si="6"/>
        <v>25344.835205236312</v>
      </c>
      <c r="Q62" s="25">
        <f t="array" aca="1" ref="Q62" ca="1">INDEX('Isaac 401k'!L:L,MATCH('Retirement Calculator'!A62,'Isaac 401k'!N:N,0),0)</f>
        <v>2344885.1418515495</v>
      </c>
      <c r="R62" s="25">
        <f t="array" aca="1" ref="R62" ca="1">INDEX('Lorri 401b'!L:L,MATCH('Retirement Calculator'!A62,'Lorri 401b'!N:N,0),0)</f>
        <v>4087176.2262179903</v>
      </c>
      <c r="S62" s="25">
        <f t="shared" ca="1" si="7"/>
        <v>6432061.3680695398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25344.835205236312</v>
      </c>
      <c r="K63" s="25">
        <f t="shared" si="4"/>
        <v>0</v>
      </c>
      <c r="L63" s="25"/>
      <c r="N63" s="25">
        <f>'Combined Retirement'!$C$18/12</f>
        <v>33932.660666666663</v>
      </c>
      <c r="O63" s="25">
        <f t="shared" si="5"/>
        <v>8587.8254614303496</v>
      </c>
      <c r="P63" s="25">
        <f t="shared" si="6"/>
        <v>25344.835205236312</v>
      </c>
      <c r="Q63" s="25">
        <f t="array" aca="1" ref="Q63" ca="1">INDEX('Isaac 401k'!L:L,MATCH('Retirement Calculator'!A63,'Isaac 401k'!N:N,0),0)</f>
        <v>2329205.0579240061</v>
      </c>
      <c r="R63" s="25">
        <f t="array" aca="1" ref="R63" ca="1">INDEX('Lorri 401b'!L:L,MATCH('Retirement Calculator'!A63,'Lorri 401b'!N:N,0),0)</f>
        <v>4104206.1271605655</v>
      </c>
      <c r="S63" s="25">
        <f t="shared" ca="1" si="7"/>
        <v>6433411.1850845721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25344.835205236312</v>
      </c>
      <c r="K64" s="25">
        <f t="shared" si="4"/>
        <v>0</v>
      </c>
      <c r="L64" s="25"/>
      <c r="N64" s="25">
        <f>'Combined Retirement'!$C$18/12</f>
        <v>33932.660666666663</v>
      </c>
      <c r="O64" s="25">
        <f t="shared" si="5"/>
        <v>8587.8254614303496</v>
      </c>
      <c r="P64" s="25">
        <f t="shared" si="6"/>
        <v>25344.835205236312</v>
      </c>
      <c r="Q64" s="25">
        <f t="array" aca="1" ref="Q64" ca="1">INDEX('Isaac 401k'!L:L,MATCH('Retirement Calculator'!A64,'Isaac 401k'!N:N,0),0)</f>
        <v>2313459.6403134312</v>
      </c>
      <c r="R64" s="25">
        <f t="array" aca="1" ref="R64" ca="1">INDEX('Lorri 401b'!L:L,MATCH('Retirement Calculator'!A64,'Lorri 401b'!N:N,0),0)</f>
        <v>4121306.9860237343</v>
      </c>
      <c r="S64" s="25">
        <f t="shared" ca="1" si="7"/>
        <v>6434766.626337165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25344.835205236312</v>
      </c>
      <c r="K65" s="25">
        <f t="shared" si="4"/>
        <v>0</v>
      </c>
      <c r="L65" s="25"/>
      <c r="N65" s="25">
        <f>'Combined Retirement'!$C$18/12</f>
        <v>33932.660666666663</v>
      </c>
      <c r="O65" s="25">
        <f t="shared" si="5"/>
        <v>8587.8254614303496</v>
      </c>
      <c r="P65" s="25">
        <f t="shared" si="6"/>
        <v>25344.835205236312</v>
      </c>
      <c r="Q65" s="25">
        <f t="array" aca="1" ref="Q65" ca="1">INDEX('Isaac 401k'!L:L,MATCH('Retirement Calculator'!A65,'Isaac 401k'!N:N,0),0)</f>
        <v>2297648.6167961457</v>
      </c>
      <c r="R65" s="25">
        <f t="array" aca="1" ref="R65" ca="1">INDEX('Lorri 401b'!L:L,MATCH('Retirement Calculator'!A65,'Lorri 401b'!N:N,0),0)</f>
        <v>4138479.0984654999</v>
      </c>
      <c r="S65" s="25">
        <f t="shared" ca="1" si="7"/>
        <v>6436127.7152616456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25344.835205236312</v>
      </c>
      <c r="K66" s="25">
        <f t="shared" si="4"/>
        <v>0</v>
      </c>
      <c r="L66" s="25"/>
      <c r="N66" s="25">
        <f>'Combined Retirement'!$C$18/12</f>
        <v>33932.660666666663</v>
      </c>
      <c r="O66" s="25">
        <f t="shared" si="5"/>
        <v>8587.8254614303496</v>
      </c>
      <c r="P66" s="25">
        <f t="shared" si="6"/>
        <v>25344.835205236312</v>
      </c>
      <c r="Q66" s="25">
        <f t="array" aca="1" ref="Q66" ca="1">INDEX('Isaac 401k'!L:L,MATCH('Retirement Calculator'!A66,'Isaac 401k'!N:N,0),0)</f>
        <v>2281771.7140142047</v>
      </c>
      <c r="R66" s="25">
        <f t="array" aca="1" ref="R66" ca="1">INDEX('Lorri 401b'!L:L,MATCH('Retirement Calculator'!A66,'Lorri 401b'!N:N,0),0)</f>
        <v>4155722.7613757728</v>
      </c>
      <c r="S66" s="25">
        <f t="shared" ca="1" si="7"/>
        <v>6437494.4753899779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25344.835205236312</v>
      </c>
      <c r="K67" s="25">
        <f t="shared" si="4"/>
        <v>0</v>
      </c>
      <c r="L67" s="25"/>
      <c r="N67" s="25">
        <f>'Combined Retirement'!$C$18/12</f>
        <v>33932.660666666663</v>
      </c>
      <c r="O67" s="25">
        <f t="shared" si="5"/>
        <v>8587.8254614303496</v>
      </c>
      <c r="P67" s="25">
        <f t="shared" si="6"/>
        <v>25344.835205236312</v>
      </c>
      <c r="Q67" s="25">
        <f t="array" aca="1" ref="Q67" ca="1">INDEX('Isaac 401k'!L:L,MATCH('Retirement Calculator'!A67,'Isaac 401k'!N:N,0),0)</f>
        <v>2265828.6574706724</v>
      </c>
      <c r="R67" s="25">
        <f t="array" aca="1" ref="R67" ca="1">INDEX('Lorri 401b'!L:L,MATCH('Retirement Calculator'!A67,'Lorri 401b'!N:N,0),0)</f>
        <v>4173038.2728815051</v>
      </c>
      <c r="S67" s="25">
        <f t="shared" ca="1" si="7"/>
        <v>6438866.9303521775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25344.835205236312</v>
      </c>
      <c r="K68" s="25">
        <f t="shared" si="4"/>
        <v>0</v>
      </c>
      <c r="L68" s="25"/>
      <c r="N68" s="25">
        <f>'Combined Retirement'!$C$18/12</f>
        <v>33932.660666666663</v>
      </c>
      <c r="O68" s="25">
        <f t="shared" si="5"/>
        <v>8587.8254614303496</v>
      </c>
      <c r="P68" s="25">
        <f t="shared" si="6"/>
        <v>25344.835205236312</v>
      </c>
      <c r="Q68" s="25">
        <f t="array" aca="1" ref="Q68" ca="1">INDEX('Isaac 401k'!L:L,MATCH('Retirement Calculator'!A68,'Isaac 401k'!N:N,0),0)</f>
        <v>2249819.1715248753</v>
      </c>
      <c r="R68" s="25">
        <f t="array" aca="1" ref="R68" ca="1">INDEX('Lorri 401b'!L:L,MATCH('Retirement Calculator'!A68,'Lorri 401b'!N:N,0),0)</f>
        <v>4190425.9323518449</v>
      </c>
      <c r="S68" s="25">
        <f t="shared" ca="1" si="7"/>
        <v>6440245.1038767202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25344.835205236312</v>
      </c>
      <c r="K69" s="25">
        <f t="shared" si="4"/>
        <v>0</v>
      </c>
      <c r="L69" s="25"/>
      <c r="N69" s="25">
        <f>'Combined Retirement'!$C$18/12</f>
        <v>33932.660666666663</v>
      </c>
      <c r="O69" s="25">
        <f t="shared" si="5"/>
        <v>8587.8254614303496</v>
      </c>
      <c r="P69" s="25">
        <f t="shared" si="6"/>
        <v>25344.835205236312</v>
      </c>
      <c r="Q69" s="25">
        <f t="array" aca="1" ref="Q69" ca="1">INDEX('Isaac 401k'!L:L,MATCH('Retirement Calculator'!A69,'Isaac 401k'!N:N,0),0)</f>
        <v>2233742.9793876372</v>
      </c>
      <c r="R69" s="25">
        <f t="array" aca="1" ref="R69" ca="1">INDEX('Lorri 401b'!L:L,MATCH('Retirement Calculator'!A69,'Lorri 401b'!N:N,0),0)</f>
        <v>4207886.0404033111</v>
      </c>
      <c r="S69" s="25">
        <f t="shared" ca="1" si="7"/>
        <v>6441629.0197909484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25344.835205236312</v>
      </c>
      <c r="K70" s="25">
        <f t="shared" si="4"/>
        <v>0</v>
      </c>
      <c r="L70" s="25"/>
      <c r="N70" s="25">
        <f>'Combined Retirement'!$C$18/12</f>
        <v>33932.660666666663</v>
      </c>
      <c r="O70" s="25">
        <f t="shared" si="5"/>
        <v>8587.8254614303496</v>
      </c>
      <c r="P70" s="25">
        <f t="shared" si="6"/>
        <v>25344.835205236312</v>
      </c>
      <c r="Q70" s="25">
        <f t="array" aca="1" ref="Q70" ca="1">INDEX('Isaac 401k'!L:L,MATCH('Retirement Calculator'!A70,'Isaac 401k'!N:N,0),0)</f>
        <v>2217599.8031164943</v>
      </c>
      <c r="R70" s="25">
        <f t="array" aca="1" ref="R70" ca="1">INDEX('Lorri 401b'!L:L,MATCH('Retirement Calculator'!A70,'Lorri 401b'!N:N,0),0)</f>
        <v>4225418.8989049913</v>
      </c>
      <c r="S70" s="25">
        <f t="shared" ca="1" si="7"/>
        <v>6443018.7020214852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25344.835205236312</v>
      </c>
      <c r="K71" s="25">
        <f t="shared" si="4"/>
        <v>0</v>
      </c>
      <c r="L71" s="25"/>
      <c r="N71" s="25">
        <f>'Combined Retirement'!$C$18/12</f>
        <v>33932.660666666663</v>
      </c>
      <c r="O71" s="25">
        <f t="shared" si="5"/>
        <v>8587.8254614303496</v>
      </c>
      <c r="P71" s="25">
        <f t="shared" si="6"/>
        <v>25344.835205236312</v>
      </c>
      <c r="Q71" s="25">
        <f t="array" aca="1" ref="Q71" ca="1">INDEX('Isaac 401k'!L:L,MATCH('Retirement Calculator'!A71,'Isaac 401k'!N:N,0),0)</f>
        <v>2201389.3636108879</v>
      </c>
      <c r="R71" s="25">
        <f t="array" aca="1" ref="R71" ca="1">INDEX('Lorri 401b'!L:L,MATCH('Retirement Calculator'!A71,'Lorri 401b'!N:N,0),0)</f>
        <v>4243024.8109837621</v>
      </c>
      <c r="S71" s="25">
        <f t="shared" ca="1" si="7"/>
        <v>6444414.17459465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25344.835205236312</v>
      </c>
      <c r="K72" s="25">
        <f t="shared" si="4"/>
        <v>0</v>
      </c>
      <c r="L72" s="25"/>
      <c r="N72" s="25">
        <f>'Combined Retirement'!$C$18/12</f>
        <v>33932.660666666663</v>
      </c>
      <c r="O72" s="25">
        <f t="shared" si="5"/>
        <v>8587.8254614303496</v>
      </c>
      <c r="P72" s="25">
        <f t="shared" si="6"/>
        <v>25344.835205236312</v>
      </c>
      <c r="Q72" s="25">
        <f t="array" aca="1" ref="Q72" ca="1">INDEX('Isaac 401k'!L:L,MATCH('Retirement Calculator'!A72,'Isaac 401k'!N:N,0),0)</f>
        <v>2185111.3806073419</v>
      </c>
      <c r="R72" s="25">
        <f t="array" aca="1" ref="R72" ca="1">INDEX('Lorri 401b'!L:L,MATCH('Retirement Calculator'!A72,'Lorri 401b'!N:N,0),0)</f>
        <v>4260704.0810295278</v>
      </c>
      <c r="S72" s="25">
        <f t="shared" ca="1" si="7"/>
        <v>6445815.4616368692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25344.835205236312</v>
      </c>
      <c r="K73" s="25">
        <f t="shared" si="4"/>
        <v>0</v>
      </c>
      <c r="L73" s="25"/>
      <c r="N73" s="25">
        <f>'Combined Retirement'!$C$18/12</f>
        <v>33932.660666666663</v>
      </c>
      <c r="O73" s="25">
        <f t="shared" si="5"/>
        <v>8587.8254614303496</v>
      </c>
      <c r="P73" s="25">
        <f t="shared" si="6"/>
        <v>25344.835205236312</v>
      </c>
      <c r="Q73" s="25">
        <f t="array" aca="1" ref="Q73" ca="1">INDEX('Isaac 401k'!L:L,MATCH('Retirement Calculator'!A73,'Isaac 401k'!N:N,0),0)</f>
        <v>2168765.5726746144</v>
      </c>
      <c r="R73" s="25">
        <f t="array" aca="1" ref="R73" ca="1">INDEX('Lorri 401b'!L:L,MATCH('Retirement Calculator'!A73,'Lorri 401b'!N:N,0),0)</f>
        <v>4278457.0147004845</v>
      </c>
      <c r="S73" s="25">
        <f t="shared" ca="1" si="7"/>
        <v>6447222.5873750988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25344.835205236312</v>
      </c>
      <c r="K74" s="25">
        <f t="shared" si="4"/>
        <v>0</v>
      </c>
      <c r="L74" s="25"/>
      <c r="N74" s="25">
        <f>'Combined Retirement'!$C$18/12</f>
        <v>33932.660666666663</v>
      </c>
      <c r="O74" s="25">
        <f t="shared" si="5"/>
        <v>8587.8254614303496</v>
      </c>
      <c r="P74" s="25">
        <f t="shared" si="6"/>
        <v>25344.835205236312</v>
      </c>
      <c r="Q74" s="25">
        <f t="array" aca="1" ref="Q74" ca="1">INDEX('Isaac 401k'!L:L,MATCH('Retirement Calculator'!A74,'Isaac 401k'!N:N,0),0)</f>
        <v>2152351.6572088338</v>
      </c>
      <c r="R74" s="25">
        <f t="array" aca="1" ref="R74" ca="1">INDEX('Lorri 401b'!L:L,MATCH('Retirement Calculator'!A74,'Lorri 401b'!N:N,0),0)</f>
        <v>4296283.9189284034</v>
      </c>
      <c r="S74" s="25">
        <f t="shared" ca="1" si="7"/>
        <v>6448635.5761372373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25344.835205236312</v>
      </c>
      <c r="K75" s="25">
        <f t="shared" si="4"/>
        <v>0</v>
      </c>
      <c r="L75" s="25"/>
      <c r="N75" s="25">
        <f>'Combined Retirement'!$C$18/12</f>
        <v>33932.660666666663</v>
      </c>
      <c r="O75" s="25">
        <f t="shared" si="5"/>
        <v>8587.8254614303496</v>
      </c>
      <c r="P75" s="25">
        <f t="shared" si="6"/>
        <v>25344.835205236312</v>
      </c>
      <c r="Q75" s="25">
        <f t="array" aca="1" ref="Q75" ca="1">INDEX('Isaac 401k'!L:L,MATCH('Retirement Calculator'!A75,'Isaac 401k'!N:N,0),0)</f>
        <v>2135869.3504286124</v>
      </c>
      <c r="R75" s="25">
        <f t="array" aca="1" ref="R75" ca="1">INDEX('Lorri 401b'!L:L,MATCH('Retirement Calculator'!A75,'Lorri 401b'!N:N,0),0)</f>
        <v>4314185.1019239388</v>
      </c>
      <c r="S75" s="25">
        <f t="shared" ca="1" si="7"/>
        <v>6450054.4523525517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25344.835205236312</v>
      </c>
      <c r="K76" s="25">
        <f t="shared" si="4"/>
        <v>0</v>
      </c>
      <c r="L76" s="25"/>
      <c r="N76" s="25">
        <f>'Combined Retirement'!$C$18/12</f>
        <v>33932.660666666663</v>
      </c>
      <c r="O76" s="25">
        <f t="shared" si="5"/>
        <v>8587.8254614303496</v>
      </c>
      <c r="P76" s="25">
        <f t="shared" si="6"/>
        <v>25344.835205236312</v>
      </c>
      <c r="Q76" s="25">
        <f t="array" aca="1" ref="Q76" ca="1">INDEX('Isaac 401k'!L:L,MATCH('Retirement Calculator'!A76,'Isaac 401k'!N:N,0),0)</f>
        <v>2119318.3673701403</v>
      </c>
      <c r="R76" s="25">
        <f t="array" aca="1" ref="R76" ca="1">INDEX('Lorri 401b'!L:L,MATCH('Retirement Calculator'!A76,'Lorri 401b'!N:N,0),0)</f>
        <v>4332160.873181955</v>
      </c>
      <c r="S76" s="25">
        <f t="shared" ca="1" si="7"/>
        <v>6451479.2405520957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25344.835205236312</v>
      </c>
      <c r="K77" s="25">
        <f t="shared" si="4"/>
        <v>0</v>
      </c>
      <c r="L77" s="25"/>
      <c r="N77" s="25">
        <f>'Combined Retirement'!$C$18/12</f>
        <v>33932.660666666663</v>
      </c>
      <c r="O77" s="25">
        <f t="shared" si="5"/>
        <v>8587.8254614303496</v>
      </c>
      <c r="P77" s="25">
        <f t="shared" si="6"/>
        <v>25344.835205236312</v>
      </c>
      <c r="Q77" s="25">
        <f t="array" aca="1" ref="Q77" ca="1">INDEX('Isaac 401k'!L:L,MATCH('Retirement Calculator'!A77,'Isaac 401k'!N:N,0),0)</f>
        <v>2102698.4218822578</v>
      </c>
      <c r="R77" s="25">
        <f t="array" aca="1" ref="R77" ca="1">INDEX('Lorri 401b'!L:L,MATCH('Retirement Calculator'!A77,'Lorri 401b'!N:N,0),0)</f>
        <v>4350211.5434868801</v>
      </c>
      <c r="S77" s="25">
        <f t="shared" ca="1" si="7"/>
        <v>6452909.9653691379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7080.840059638921</v>
      </c>
      <c r="K78" s="25">
        <f t="shared" si="4"/>
        <v>18263.995145597393</v>
      </c>
      <c r="L78" s="25"/>
      <c r="N78" s="25">
        <f>'Combined Retirement'!$C$18/12</f>
        <v>33932.660666666663</v>
      </c>
      <c r="O78" s="25">
        <f t="shared" si="5"/>
        <v>8587.8254614303496</v>
      </c>
      <c r="P78" s="25">
        <f t="shared" si="6"/>
        <v>25344.835205236312</v>
      </c>
      <c r="Q78" s="25">
        <f t="array" aca="1" ref="Q78" ca="1">INDEX('Isaac 401k'!L:L,MATCH('Retirement Calculator'!A78,'Isaac 401k'!N:N,0),0)</f>
        <v>2104349.3217468797</v>
      </c>
      <c r="R78" s="25">
        <f t="array" aca="1" ref="R78" ca="1">INDEX('Lorri 401b'!L:L,MATCH('Retirement Calculator'!A78,'Lorri 401b'!N:N,0),0)</f>
        <v>4349997.3297927044</v>
      </c>
      <c r="S78" s="25">
        <f t="shared" ca="1" si="7"/>
        <v>6454346.6515395846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7080.840059638921</v>
      </c>
      <c r="K79" s="25">
        <f t="shared" si="4"/>
        <v>18263.995145597393</v>
      </c>
      <c r="L79" s="25"/>
      <c r="N79" s="25">
        <f>'Combined Retirement'!$C$18/12</f>
        <v>33932.660666666663</v>
      </c>
      <c r="O79" s="25">
        <f t="shared" si="5"/>
        <v>8587.8254614303496</v>
      </c>
      <c r="P79" s="25">
        <f t="shared" si="6"/>
        <v>25344.835205236312</v>
      </c>
      <c r="Q79" s="25">
        <f t="array" aca="1" ref="Q79" ca="1">INDEX('Isaac 401k'!L:L,MATCH('Retirement Calculator'!A79,'Isaac 401k'!N:N,0),0)</f>
        <v>2106007.1003609374</v>
      </c>
      <c r="R79" s="25">
        <f t="array" aca="1" ref="R79" ca="1">INDEX('Lorri 401b'!L:L,MATCH('Retirement Calculator'!A79,'Lorri 401b'!N:N,0),0)</f>
        <v>4349782.2235414702</v>
      </c>
      <c r="S79" s="25">
        <f t="shared" ca="1" si="7"/>
        <v>6455789.3239024077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7080.840059638921</v>
      </c>
      <c r="K80" s="25">
        <f t="shared" si="4"/>
        <v>18263.995145597393</v>
      </c>
      <c r="L80" s="25"/>
      <c r="N80" s="25">
        <f>'Combined Retirement'!$C$18/12</f>
        <v>33932.660666666663</v>
      </c>
      <c r="O80" s="25">
        <f t="shared" si="5"/>
        <v>8587.8254614303496</v>
      </c>
      <c r="P80" s="25">
        <f t="shared" si="6"/>
        <v>25344.835205236312</v>
      </c>
      <c r="Q80" s="25">
        <f t="array" aca="1" ref="Q80" ca="1">INDEX('Isaac 401k'!L:L,MATCH('Retirement Calculator'!A80,'Isaac 401k'!N:N,0),0)</f>
        <v>2107671.7863858873</v>
      </c>
      <c r="R80" s="25">
        <f t="array" aca="1" ref="R80" ca="1">INDEX('Lorri 401b'!L:L,MATCH('Retirement Calculator'!A80,'Lorri 401b'!N:N,0),0)</f>
        <v>4349566.2210141886</v>
      </c>
      <c r="S80" s="25">
        <f t="shared" ca="1" si="7"/>
        <v>6457238.0074000759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7080.840059638921</v>
      </c>
      <c r="K81" s="25">
        <f t="shared" si="4"/>
        <v>18263.995145597393</v>
      </c>
      <c r="L81" s="25"/>
      <c r="N81" s="25">
        <f>'Combined Retirement'!$C$18/12</f>
        <v>33932.660666666663</v>
      </c>
      <c r="O81" s="25">
        <f t="shared" si="5"/>
        <v>8587.8254614303496</v>
      </c>
      <c r="P81" s="25">
        <f t="shared" si="6"/>
        <v>25344.835205236312</v>
      </c>
      <c r="Q81" s="25">
        <f t="array" aca="1" ref="Q81" ca="1">INDEX('Isaac 401k'!L:L,MATCH('Retirement Calculator'!A81,'Isaac 401k'!N:N,0),0)</f>
        <v>2109343.4086026079</v>
      </c>
      <c r="R81" s="25">
        <f t="array" aca="1" ref="R81" ca="1">INDEX('Lorri 401b'!L:L,MATCH('Retirement Calculator'!A81,'Lorri 401b'!N:N,0),0)</f>
        <v>4349349.3184763771</v>
      </c>
      <c r="S81" s="25">
        <f t="shared" ca="1" si="7"/>
        <v>6458692.7270789854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7080.840059638921</v>
      </c>
      <c r="K82" s="25">
        <f t="shared" si="4"/>
        <v>18263.995145597393</v>
      </c>
      <c r="L82" s="25"/>
      <c r="N82" s="25">
        <f>'Combined Retirement'!$C$18/12</f>
        <v>33932.660666666663</v>
      </c>
      <c r="O82" s="25">
        <f t="shared" si="5"/>
        <v>8587.8254614303496</v>
      </c>
      <c r="P82" s="25">
        <f t="shared" si="6"/>
        <v>25344.835205236312</v>
      </c>
      <c r="Q82" s="25">
        <f t="array" aca="1" ref="Q82" ca="1">INDEX('Isaac 401k'!L:L,MATCH('Retirement Calculator'!A82,'Isaac 401k'!N:N,0),0)</f>
        <v>2111021.9959118981</v>
      </c>
      <c r="R82" s="25">
        <f t="array" aca="1" ref="R82" ca="1">INDEX('Lorri 401b'!L:L,MATCH('Retirement Calculator'!A82,'Lorri 401b'!N:N,0),0)</f>
        <v>4349131.5121779907</v>
      </c>
      <c r="S82" s="25">
        <f t="shared" ca="1" si="7"/>
        <v>6460153.5080898888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7080.840059638921</v>
      </c>
      <c r="K83" s="25">
        <f t="shared" si="4"/>
        <v>18263.995145597393</v>
      </c>
      <c r="L83" s="25"/>
      <c r="N83" s="25">
        <f>'Combined Retirement'!$C$18/12</f>
        <v>33932.660666666663</v>
      </c>
      <c r="O83" s="25">
        <f t="shared" si="5"/>
        <v>8587.8254614303496</v>
      </c>
      <c r="P83" s="25">
        <f t="shared" si="6"/>
        <v>25344.835205236312</v>
      </c>
      <c r="Q83" s="25">
        <f t="array" aca="1" ref="Q83" ca="1">INDEX('Isaac 401k'!L:L,MATCH('Retirement Calculator'!A83,'Isaac 401k'!N:N,0),0)</f>
        <v>2112707.5773349768</v>
      </c>
      <c r="R83" s="25">
        <f t="array" aca="1" ref="R83" ca="1">INDEX('Lorri 401b'!L:L,MATCH('Retirement Calculator'!A83,'Lorri 401b'!N:N,0),0)</f>
        <v>4348912.7983533619</v>
      </c>
      <c r="S83" s="25">
        <f t="shared" ca="1" si="7"/>
        <v>6461620.3756883387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7080.840059638921</v>
      </c>
      <c r="K84" s="25">
        <f t="shared" si="4"/>
        <v>18263.995145597393</v>
      </c>
      <c r="L84" s="25"/>
      <c r="N84" s="25">
        <f>'Combined Retirement'!$C$18/12</f>
        <v>33932.660666666663</v>
      </c>
      <c r="O84" s="25">
        <f t="shared" si="5"/>
        <v>8587.8254614303496</v>
      </c>
      <c r="P84" s="25">
        <f t="shared" si="6"/>
        <v>25344.835205236312</v>
      </c>
      <c r="Q84" s="25">
        <f t="array" aca="1" ref="Q84" ca="1">INDEX('Isaac 401k'!L:L,MATCH('Retirement Calculator'!A84,'Isaac 401k'!N:N,0),0)</f>
        <v>2114400.1820139852</v>
      </c>
      <c r="R84" s="25">
        <f t="array" aca="1" ref="R84" ca="1">INDEX('Lorri 401b'!L:L,MATCH('Retirement Calculator'!A84,'Lorri 401b'!N:N,0),0)</f>
        <v>4348693.1732211299</v>
      </c>
      <c r="S84" s="25">
        <f t="shared" ca="1" si="7"/>
        <v>6463093.3552351147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7080.840059638921</v>
      </c>
      <c r="K85" s="25">
        <f t="shared" si="4"/>
        <v>18263.995145597393</v>
      </c>
      <c r="L85" s="25"/>
      <c r="N85" s="25">
        <f>'Combined Retirement'!$C$18/12</f>
        <v>33932.660666666663</v>
      </c>
      <c r="O85" s="25">
        <f t="shared" si="5"/>
        <v>8587.8254614303496</v>
      </c>
      <c r="P85" s="25">
        <f t="shared" si="6"/>
        <v>25344.835205236312</v>
      </c>
      <c r="Q85" s="25">
        <f t="array" aca="1" ref="Q85" ca="1">INDEX('Isaac 401k'!L:L,MATCH('Retirement Calculator'!A85,'Isaac 401k'!N:N,0),0)</f>
        <v>2116099.8392124893</v>
      </c>
      <c r="R85" s="25">
        <f t="array" aca="1" ref="R85" ca="1">INDEX('Lorri 401b'!L:L,MATCH('Retirement Calculator'!A85,'Lorri 401b'!N:N,0),0)</f>
        <v>4348472.6329841809</v>
      </c>
      <c r="S85" s="25">
        <f t="shared" ca="1" si="7"/>
        <v>6464572.4721966702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7080.840059638921</v>
      </c>
      <c r="K86" s="25">
        <f t="shared" si="4"/>
        <v>18263.995145597393</v>
      </c>
      <c r="L86" s="25"/>
      <c r="N86" s="25">
        <f>'Combined Retirement'!$C$18/12</f>
        <v>33932.660666666663</v>
      </c>
      <c r="O86" s="25">
        <f t="shared" si="5"/>
        <v>8587.8254614303496</v>
      </c>
      <c r="P86" s="25">
        <f t="shared" si="6"/>
        <v>25344.835205236312</v>
      </c>
      <c r="Q86" s="25">
        <f t="array" aca="1" ref="Q86" ca="1">INDEX('Isaac 401k'!L:L,MATCH('Retirement Calculator'!A86,'Isaac 401k'!N:N,0),0)</f>
        <v>2117806.5783159873</v>
      </c>
      <c r="R86" s="25">
        <f t="array" aca="1" ref="R86" ca="1">INDEX('Lorri 401b'!L:L,MATCH('Retirement Calculator'!A86,'Lorri 401b'!N:N,0),0)</f>
        <v>4348251.1738295779</v>
      </c>
      <c r="S86" s="25">
        <f t="shared" ca="1" si="7"/>
        <v>6466057.7521455651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7080.840059638921</v>
      </c>
      <c r="K87" s="25">
        <f t="shared" si="4"/>
        <v>18263.995145597393</v>
      </c>
      <c r="L87" s="25"/>
      <c r="N87" s="25">
        <f>'Combined Retirement'!$C$18/12</f>
        <v>33932.660666666663</v>
      </c>
      <c r="O87" s="25">
        <f t="shared" si="5"/>
        <v>8587.8254614303496</v>
      </c>
      <c r="P87" s="25">
        <f t="shared" si="6"/>
        <v>25344.835205236312</v>
      </c>
      <c r="Q87" s="25">
        <f t="array" aca="1" ref="Q87" ca="1">INDEX('Isaac 401k'!L:L,MATCH('Retirement Calculator'!A87,'Isaac 401k'!N:N,0),0)</f>
        <v>2119520.4288324164</v>
      </c>
      <c r="R87" s="25">
        <f t="array" aca="1" ref="R87" ca="1">INDEX('Lorri 401b'!L:L,MATCH('Retirement Calculator'!A87,'Lorri 401b'!N:N,0),0)</f>
        <v>4348028.7919284971</v>
      </c>
      <c r="S87" s="25">
        <f t="shared" ca="1" si="7"/>
        <v>6467549.2207609136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7080.840059638921</v>
      </c>
      <c r="K88" s="25">
        <f t="shared" si="4"/>
        <v>18263.995145597393</v>
      </c>
      <c r="L88" s="25"/>
      <c r="N88" s="25">
        <f>'Combined Retirement'!$C$18/12</f>
        <v>33932.660666666663</v>
      </c>
      <c r="O88" s="25">
        <f t="shared" si="5"/>
        <v>8587.8254614303496</v>
      </c>
      <c r="P88" s="25">
        <f t="shared" si="6"/>
        <v>25344.835205236312</v>
      </c>
      <c r="Q88" s="25">
        <f t="array" aca="1" ref="Q88" ca="1">INDEX('Isaac 401k'!L:L,MATCH('Retirement Calculator'!A88,'Isaac 401k'!N:N,0),0)</f>
        <v>2121241.4203926641</v>
      </c>
      <c r="R88" s="25">
        <f t="array" aca="1" ref="R88" ca="1">INDEX('Lorri 401b'!L:L,MATCH('Retirement Calculator'!A88,'Lorri 401b'!N:N,0),0)</f>
        <v>4347805.4834361617</v>
      </c>
      <c r="S88" s="25">
        <f t="shared" ca="1" si="7"/>
        <v>6469046.9038288258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7080.840059638921</v>
      </c>
      <c r="K89" s="25">
        <f t="shared" si="4"/>
        <v>18263.995145597393</v>
      </c>
      <c r="L89" s="25"/>
      <c r="N89" s="25">
        <f>'Combined Retirement'!$C$18/12</f>
        <v>33932.660666666663</v>
      </c>
      <c r="O89" s="25">
        <f t="shared" si="5"/>
        <v>8587.8254614303496</v>
      </c>
      <c r="P89" s="25">
        <f t="shared" si="6"/>
        <v>25344.835205236312</v>
      </c>
      <c r="Q89" s="25">
        <f t="array" aca="1" ref="Q89" ca="1">INDEX('Isaac 401k'!L:L,MATCH('Retirement Calculator'!A89,'Isaac 401k'!N:N,0),0)</f>
        <v>2122969.5827510795</v>
      </c>
      <c r="R89" s="25">
        <f t="array" aca="1" ref="R89" ca="1">INDEX('Lorri 401b'!L:L,MATCH('Retirement Calculator'!A89,'Lorri 401b'!N:N,0),0)</f>
        <v>4347581.2444917746</v>
      </c>
      <c r="S89" s="25">
        <f t="shared" ca="1" si="7"/>
        <v>6470550.8272428541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7080.840059638921</v>
      </c>
      <c r="K90" s="25">
        <f t="shared" si="4"/>
        <v>18263.995145597393</v>
      </c>
      <c r="L90" s="25"/>
      <c r="N90" s="25">
        <f>'Combined Retirement'!$C$18/12</f>
        <v>33932.660666666663</v>
      </c>
      <c r="O90" s="25">
        <f t="shared" si="5"/>
        <v>8587.8254614303496</v>
      </c>
      <c r="P90" s="25">
        <f t="shared" si="6"/>
        <v>25344.835205236312</v>
      </c>
      <c r="Q90" s="25">
        <f t="array" aca="1" ref="Q90" ca="1">INDEX('Isaac 401k'!L:L,MATCH('Retirement Calculator'!A90,'Isaac 401k'!N:N,0),0)</f>
        <v>2124704.9457859881</v>
      </c>
      <c r="R90" s="25">
        <f t="array" aca="1" ref="R90" ca="1">INDEX('Lorri 401b'!L:L,MATCH('Retirement Calculator'!A90,'Lorri 401b'!N:N,0),0)</f>
        <v>4347356.0712184524</v>
      </c>
      <c r="S90" s="25">
        <f t="shared" ca="1" si="7"/>
        <v>6472061.0170044405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7080.840059638921</v>
      </c>
      <c r="K91" s="25">
        <f t="shared" si="4"/>
        <v>18263.995145597393</v>
      </c>
      <c r="L91" s="25"/>
      <c r="N91" s="25">
        <f>'Combined Retirement'!$C$18/12</f>
        <v>33932.660666666663</v>
      </c>
      <c r="O91" s="25">
        <f t="shared" si="5"/>
        <v>8587.8254614303496</v>
      </c>
      <c r="P91" s="25">
        <f t="shared" si="6"/>
        <v>25344.835205236312</v>
      </c>
      <c r="Q91" s="25">
        <f t="array" aca="1" ref="Q91" ca="1">INDEX('Isaac 401k'!L:L,MATCH('Retirement Calculator'!A91,'Isaac 401k'!N:N,0),0)</f>
        <v>2126447.539500209</v>
      </c>
      <c r="R91" s="25">
        <f t="array" aca="1" ref="R91" ca="1">INDEX('Lorri 401b'!L:L,MATCH('Retirement Calculator'!A91,'Lorri 401b'!N:N,0),0)</f>
        <v>4347129.9597231587</v>
      </c>
      <c r="S91" s="25">
        <f t="shared" ca="1" si="7"/>
        <v>6473577.4992233682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7080.840059638921</v>
      </c>
      <c r="K92" s="25">
        <f t="shared" si="4"/>
        <v>18263.995145597393</v>
      </c>
      <c r="L92" s="25"/>
      <c r="N92" s="25">
        <f>'Combined Retirement'!$C$18/12</f>
        <v>33932.660666666663</v>
      </c>
      <c r="O92" s="25">
        <f t="shared" si="5"/>
        <v>8587.8254614303496</v>
      </c>
      <c r="P92" s="25">
        <f t="shared" si="6"/>
        <v>25344.835205236312</v>
      </c>
      <c r="Q92" s="25">
        <f t="array" aca="1" ref="Q92" ca="1">INDEX('Isaac 401k'!L:L,MATCH('Retirement Calculator'!A92,'Isaac 401k'!N:N,0),0)</f>
        <v>2128197.3940215725</v>
      </c>
      <c r="R92" s="25">
        <f t="array" aca="1" ref="R92" ca="1">INDEX('Lorri 401b'!L:L,MATCH('Retirement Calculator'!A92,'Lorri 401b'!N:N,0),0)</f>
        <v>4346902.9060966345</v>
      </c>
      <c r="S92" s="25">
        <f t="shared" ca="1" si="7"/>
        <v>6475100.300118207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7080.840059638921</v>
      </c>
      <c r="K93" s="25">
        <f t="shared" si="4"/>
        <v>18263.995145597393</v>
      </c>
      <c r="L93" s="25"/>
      <c r="N93" s="25">
        <f>'Combined Retirement'!$C$18/12</f>
        <v>33932.660666666663</v>
      </c>
      <c r="O93" s="25">
        <f t="shared" si="5"/>
        <v>8587.8254614303496</v>
      </c>
      <c r="P93" s="25">
        <f t="shared" si="6"/>
        <v>25344.835205236312</v>
      </c>
      <c r="Q93" s="25">
        <f t="array" aca="1" ref="Q93" ca="1">INDEX('Isaac 401k'!L:L,MATCH('Retirement Calculator'!A93,'Isaac 401k'!N:N,0),0)</f>
        <v>2129954.5396034415</v>
      </c>
      <c r="R93" s="25">
        <f t="array" aca="1" ref="R93" ca="1">INDEX('Lorri 401b'!L:L,MATCH('Retirement Calculator'!A93,'Lorri 401b'!N:N,0),0)</f>
        <v>4346674.9064133326</v>
      </c>
      <c r="S93" s="25">
        <f t="shared" ca="1" si="7"/>
        <v>6476629.4460167736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7080.840059638921</v>
      </c>
      <c r="K94" s="25">
        <f t="shared" si="4"/>
        <v>18263.995145597393</v>
      </c>
      <c r="L94" s="25"/>
      <c r="N94" s="25">
        <f>'Combined Retirement'!$C$18/12</f>
        <v>33932.660666666663</v>
      </c>
      <c r="O94" s="25">
        <f t="shared" si="5"/>
        <v>8587.8254614303496</v>
      </c>
      <c r="P94" s="25">
        <f t="shared" si="6"/>
        <v>25344.835205236312</v>
      </c>
      <c r="Q94" s="25">
        <f t="array" aca="1" ref="Q94" ca="1">INDEX('Isaac 401k'!L:L,MATCH('Retirement Calculator'!A94,'Isaac 401k'!N:N,0),0)</f>
        <v>2131719.0066252351</v>
      </c>
      <c r="R94" s="25">
        <f t="array" aca="1" ref="R94" ca="1">INDEX('Lorri 401b'!L:L,MATCH('Retirement Calculator'!A94,'Lorri 401b'!N:N,0),0)</f>
        <v>4346445.9567313511</v>
      </c>
      <c r="S94" s="25">
        <f t="shared" ca="1" si="7"/>
        <v>6478164.9633565862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7080.840059638921</v>
      </c>
      <c r="K95" s="25">
        <f t="shared" si="4"/>
        <v>18263.995145597393</v>
      </c>
      <c r="L95" s="25"/>
      <c r="N95" s="25">
        <f>'Combined Retirement'!$C$18/12</f>
        <v>33932.660666666663</v>
      </c>
      <c r="O95" s="25">
        <f t="shared" si="5"/>
        <v>8587.8254614303496</v>
      </c>
      <c r="P95" s="25">
        <f t="shared" si="6"/>
        <v>25344.835205236312</v>
      </c>
      <c r="Q95" s="25">
        <f t="array" aca="1" ref="Q95" ca="1">INDEX('Isaac 401k'!L:L,MATCH('Retirement Calculator'!A95,'Isaac 401k'!N:N,0),0)</f>
        <v>2133490.8255929528</v>
      </c>
      <c r="R95" s="25">
        <f t="array" aca="1" ref="R95" ca="1">INDEX('Lorri 401b'!L:L,MATCH('Retirement Calculator'!A95,'Lorri 401b'!N:N,0),0)</f>
        <v>4346216.0530923605</v>
      </c>
      <c r="S95" s="25">
        <f t="shared" ca="1" si="7"/>
        <v>6479706.8786853133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7080.840059638921</v>
      </c>
      <c r="K96" s="25">
        <f t="shared" si="4"/>
        <v>18263.995145597393</v>
      </c>
      <c r="L96" s="25"/>
      <c r="N96" s="25">
        <f>'Combined Retirement'!$C$18/12</f>
        <v>33932.660666666663</v>
      </c>
      <c r="O96" s="25">
        <f t="shared" si="5"/>
        <v>8587.8254614303496</v>
      </c>
      <c r="P96" s="25">
        <f t="shared" si="6"/>
        <v>25344.835205236312</v>
      </c>
      <c r="Q96" s="25">
        <f t="array" aca="1" ref="Q96" ca="1">INDEX('Isaac 401k'!L:L,MATCH('Retirement Calculator'!A96,'Isaac 401k'!N:N,0),0)</f>
        <v>2135270.0271397028</v>
      </c>
      <c r="R96" s="25">
        <f t="array" aca="1" ref="R96" ca="1">INDEX('Lorri 401b'!L:L,MATCH('Retirement Calculator'!A96,'Lorri 401b'!N:N,0),0)</f>
        <v>4345985.1915215412</v>
      </c>
      <c r="S96" s="25">
        <f t="shared" ca="1" si="7"/>
        <v>6481255.218661244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7080.840059638921</v>
      </c>
      <c r="K97" s="25">
        <f t="shared" si="4"/>
        <v>18263.995145597393</v>
      </c>
      <c r="L97" s="25"/>
      <c r="N97" s="25">
        <f>'Combined Retirement'!$C$18/12</f>
        <v>33932.660666666663</v>
      </c>
      <c r="O97" s="25">
        <f t="shared" si="5"/>
        <v>8587.8254614303496</v>
      </c>
      <c r="P97" s="25">
        <f t="shared" si="6"/>
        <v>25344.835205236312</v>
      </c>
      <c r="Q97" s="25">
        <f t="array" aca="1" ref="Q97" ca="1">INDEX('Isaac 401k'!L:L,MATCH('Retirement Calculator'!A97,'Isaac 401k'!N:N,0),0)</f>
        <v>2137056.6420262307</v>
      </c>
      <c r="R97" s="25">
        <f t="array" aca="1" ref="R97" ca="1">INDEX('Lorri 401b'!L:L,MATCH('Retirement Calculator'!A97,'Lorri 401b'!N:N,0),0)</f>
        <v>4345753.3680275101</v>
      </c>
      <c r="S97" s="25">
        <f t="shared" ca="1" si="7"/>
        <v>6482810.0100537408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7080.840059638921</v>
      </c>
      <c r="K98" s="25">
        <f t="shared" si="4"/>
        <v>18263.995145597393</v>
      </c>
      <c r="L98" s="25"/>
      <c r="N98" s="25">
        <f>'Combined Retirement'!$C$18/12</f>
        <v>33932.660666666663</v>
      </c>
      <c r="O98" s="25">
        <f t="shared" si="5"/>
        <v>8587.8254614303496</v>
      </c>
      <c r="P98" s="25">
        <f t="shared" si="6"/>
        <v>25344.835205236312</v>
      </c>
      <c r="Q98" s="25">
        <f t="array" aca="1" ref="Q98" ca="1">INDEX('Isaac 401k'!L:L,MATCH('Retirement Calculator'!A98,'Isaac 401k'!N:N,0),0)</f>
        <v>2138850.7011414524</v>
      </c>
      <c r="R98" s="25">
        <f t="array" aca="1" ref="R98" ca="1">INDEX('Lorri 401b'!L:L,MATCH('Retirement Calculator'!A98,'Lorri 401b'!N:N,0),0)</f>
        <v>4345520.5786022544</v>
      </c>
      <c r="S98" s="25">
        <f t="shared" ca="1" si="7"/>
        <v>6484371.2797437068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7080.840059638921</v>
      </c>
      <c r="K99" s="25">
        <f t="shared" si="4"/>
        <v>18263.995145597393</v>
      </c>
      <c r="L99" s="25"/>
      <c r="N99" s="25">
        <f>'Combined Retirement'!$C$18/12</f>
        <v>33932.660666666663</v>
      </c>
      <c r="O99" s="25">
        <f t="shared" si="5"/>
        <v>8587.8254614303496</v>
      </c>
      <c r="P99" s="25">
        <f t="shared" si="6"/>
        <v>25344.835205236312</v>
      </c>
      <c r="Q99" s="25">
        <f t="array" aca="1" ref="Q99" ca="1">INDEX('Isaac 401k'!L:L,MATCH('Retirement Calculator'!A99,'Isaac 401k'!N:N,0),0)</f>
        <v>2140652.2355029876</v>
      </c>
      <c r="R99" s="25">
        <f t="array" aca="1" ref="R99" ca="1">INDEX('Lorri 401b'!L:L,MATCH('Retirement Calculator'!A99,'Lorri 401b'!N:N,0),0)</f>
        <v>4345286.8192210598</v>
      </c>
      <c r="S99" s="25">
        <f t="shared" ca="1" si="7"/>
        <v>6485939.054724047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7080.840059638921</v>
      </c>
      <c r="K100" s="25">
        <f t="shared" si="4"/>
        <v>18263.995145597393</v>
      </c>
      <c r="L100" s="25"/>
      <c r="N100" s="25">
        <f>'Combined Retirement'!$C$18/12</f>
        <v>33932.660666666663</v>
      </c>
      <c r="O100" s="25">
        <f t="shared" si="5"/>
        <v>8587.8254614303496</v>
      </c>
      <c r="P100" s="25">
        <f t="shared" si="6"/>
        <v>25344.835205236312</v>
      </c>
      <c r="Q100" s="25">
        <f t="array" aca="1" ref="Q100" ca="1">INDEX('Isaac 401k'!L:L,MATCH('Retirement Calculator'!A100,'Isaac 401k'!N:N,0),0)</f>
        <v>2142461.2762576961</v>
      </c>
      <c r="R100" s="25">
        <f t="array" aca="1" ref="R100" ca="1">INDEX('Lorri 401b'!L:L,MATCH('Retirement Calculator'!A100,'Lorri 401b'!N:N,0),0)</f>
        <v>4345052.0858424436</v>
      </c>
      <c r="S100" s="25">
        <f t="shared" ca="1" si="7"/>
        <v>6487513.3621001393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7080.840059638921</v>
      </c>
      <c r="K101" s="25">
        <f t="shared" si="4"/>
        <v>18263.995145597393</v>
      </c>
      <c r="L101" s="25"/>
      <c r="N101" s="25">
        <f>'Combined Retirement'!$C$18/12</f>
        <v>33932.660666666663</v>
      </c>
      <c r="O101" s="25">
        <f t="shared" si="5"/>
        <v>8587.8254614303496</v>
      </c>
      <c r="P101" s="25">
        <f t="shared" si="6"/>
        <v>25344.835205236312</v>
      </c>
      <c r="Q101" s="25">
        <f t="array" aca="1" ref="Q101" ca="1">INDEX('Isaac 401k'!L:L,MATCH('Retirement Calculator'!A101,'Isaac 401k'!N:N,0),0)</f>
        <v>2144277.8546822155</v>
      </c>
      <c r="R101" s="25">
        <f t="array" aca="1" ref="R101" ca="1">INDEX('Lorri 401b'!L:L,MATCH('Retirement Calculator'!A101,'Lorri 401b'!N:N,0),0)</f>
        <v>4344816.374408083</v>
      </c>
      <c r="S101" s="25">
        <f t="shared" ca="1" si="7"/>
        <v>6489094.2290902985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7080.840059638921</v>
      </c>
      <c r="K102" s="25">
        <f t="shared" si="4"/>
        <v>18263.995145597393</v>
      </c>
      <c r="L102" s="25"/>
      <c r="N102" s="25">
        <f>'Combined Retirement'!$C$18/12</f>
        <v>33932.660666666663</v>
      </c>
      <c r="O102" s="25">
        <f t="shared" si="5"/>
        <v>8587.8254614303496</v>
      </c>
      <c r="P102" s="25">
        <f t="shared" si="6"/>
        <v>25344.835205236312</v>
      </c>
      <c r="Q102" s="25">
        <f t="array" aca="1" ref="Q102" ca="1">INDEX('Isaac 401k'!L:L,MATCH('Retirement Calculator'!A102,'Isaac 401k'!N:N,0),0)</f>
        <v>2146102.0021835039</v>
      </c>
      <c r="R102" s="25">
        <f t="array" aca="1" ref="R102" ca="1">INDEX('Lorri 401b'!L:L,MATCH('Retirement Calculator'!A102,'Lorri 401b'!N:N,0),0)</f>
        <v>4344579.680842746</v>
      </c>
      <c r="S102" s="25">
        <f t="shared" ca="1" si="7"/>
        <v>6490681.6830262505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7080.840059638921</v>
      </c>
      <c r="K103" s="25">
        <f t="shared" si="4"/>
        <v>18263.995145597393</v>
      </c>
      <c r="L103" s="25"/>
      <c r="N103" s="25">
        <f>'Combined Retirement'!$C$18/12</f>
        <v>33932.660666666663</v>
      </c>
      <c r="O103" s="25">
        <f t="shared" si="5"/>
        <v>8587.8254614303496</v>
      </c>
      <c r="P103" s="25">
        <f t="shared" si="6"/>
        <v>25344.835205236312</v>
      </c>
      <c r="Q103" s="25">
        <f t="array" aca="1" ref="Q103" ca="1">INDEX('Isaac 401k'!L:L,MATCH('Retirement Calculator'!A103,'Isaac 401k'!N:N,0),0)</f>
        <v>2147933.7502993811</v>
      </c>
      <c r="R103" s="25">
        <f t="array" aca="1" ref="R103" ca="1">INDEX('Lorri 401b'!L:L,MATCH('Retirement Calculator'!A103,'Lorri 401b'!N:N,0),0)</f>
        <v>4344342.0010542199</v>
      </c>
      <c r="S103" s="25">
        <f t="shared" ca="1" si="7"/>
        <v>6492275.751353601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7080.840059638921</v>
      </c>
      <c r="K104" s="25">
        <f t="shared" si="4"/>
        <v>18263.995145597393</v>
      </c>
      <c r="L104" s="25"/>
      <c r="N104" s="25">
        <f>'Combined Retirement'!$C$18/12</f>
        <v>33932.660666666663</v>
      </c>
      <c r="O104" s="25">
        <f t="shared" si="5"/>
        <v>8587.8254614303496</v>
      </c>
      <c r="P104" s="25">
        <f t="shared" si="6"/>
        <v>25344.835205236312</v>
      </c>
      <c r="Q104" s="25">
        <f t="array" aca="1" ref="Q104" ca="1">INDEX('Isaac 401k'!L:L,MATCH('Retirement Calculator'!A104,'Isaac 401k'!N:N,0),0)</f>
        <v>2149773.1306990744</v>
      </c>
      <c r="R104" s="25">
        <f t="array" aca="1" ref="R104" ca="1">INDEX('Lorri 401b'!L:L,MATCH('Retirement Calculator'!A104,'Lorri 401b'!N:N,0),0)</f>
        <v>4344103.3309332421</v>
      </c>
      <c r="S104" s="25">
        <f t="shared" ca="1" si="7"/>
        <v>6493876.4616323169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7080.840059638921</v>
      </c>
      <c r="K105" s="25">
        <f t="shared" si="4"/>
        <v>18263.995145597393</v>
      </c>
      <c r="L105" s="25"/>
      <c r="N105" s="25">
        <f>'Combined Retirement'!$C$18/12</f>
        <v>33932.660666666663</v>
      </c>
      <c r="O105" s="25">
        <f t="shared" si="5"/>
        <v>8587.8254614303496</v>
      </c>
      <c r="P105" s="25">
        <f t="shared" si="6"/>
        <v>25344.835205236312</v>
      </c>
      <c r="Q105" s="25">
        <f t="array" aca="1" ref="Q105" ca="1">INDEX('Isaac 401k'!L:L,MATCH('Retirement Calculator'!A105,'Isaac 401k'!N:N,0),0)</f>
        <v>2151620.1751837665</v>
      </c>
      <c r="R105" s="25">
        <f t="array" aca="1" ref="R105" ca="1">INDEX('Lorri 401b'!L:L,MATCH('Retirement Calculator'!A105,'Lorri 401b'!N:N,0),0)</f>
        <v>4343863.6663534269</v>
      </c>
      <c r="S105" s="25">
        <f t="shared" ca="1" si="7"/>
        <v>6495483.8415371934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7080.840059638921</v>
      </c>
      <c r="K106" s="25">
        <f t="shared" si="4"/>
        <v>18263.995145597393</v>
      </c>
      <c r="L106" s="25"/>
      <c r="N106" s="25">
        <f>'Combined Retirement'!$C$18/12</f>
        <v>33932.660666666663</v>
      </c>
      <c r="O106" s="25">
        <f t="shared" si="5"/>
        <v>8587.8254614303496</v>
      </c>
      <c r="P106" s="25">
        <f t="shared" si="6"/>
        <v>25344.835205236312</v>
      </c>
      <c r="Q106" s="25">
        <f t="array" aca="1" ref="Q106" ca="1">INDEX('Isaac 401k'!L:L,MATCH('Retirement Calculator'!A106,'Isaac 401k'!N:N,0),0)</f>
        <v>2153474.9156871447</v>
      </c>
      <c r="R106" s="25">
        <f t="array" aca="1" ref="R106" ca="1">INDEX('Lorri 401b'!L:L,MATCH('Retirement Calculator'!A106,'Lorri 401b'!N:N,0),0)</f>
        <v>4343623.0031711953</v>
      </c>
      <c r="S106" s="25">
        <f t="shared" ca="1" si="7"/>
        <v>6497097.91885834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7080.840059638921</v>
      </c>
      <c r="K107" s="25">
        <f t="shared" si="4"/>
        <v>18263.995145597393</v>
      </c>
      <c r="L107" s="25"/>
      <c r="N107" s="25">
        <f>'Combined Retirement'!$C$18/12</f>
        <v>33932.660666666663</v>
      </c>
      <c r="O107" s="25">
        <f t="shared" si="5"/>
        <v>8587.8254614303496</v>
      </c>
      <c r="P107" s="25">
        <f t="shared" si="6"/>
        <v>25344.835205236312</v>
      </c>
      <c r="Q107" s="25">
        <f t="array" aca="1" ref="Q107" ca="1">INDEX('Isaac 401k'!L:L,MATCH('Retirement Calculator'!A107,'Isaac 401k'!N:N,0),0)</f>
        <v>2155337.3842759538</v>
      </c>
      <c r="R107" s="25">
        <f t="array" aca="1" ref="R107" ca="1">INDEX('Lorri 401b'!L:L,MATCH('Retirement Calculator'!A107,'Lorri 401b'!N:N,0),0)</f>
        <v>4343381.3372257045</v>
      </c>
      <c r="S107" s="25">
        <f t="shared" ca="1" si="7"/>
        <v>6498718.7215016577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6404.7404596389215</v>
      </c>
      <c r="K108" s="25">
        <f t="shared" si="4"/>
        <v>16520.094745597391</v>
      </c>
      <c r="L108" s="25"/>
      <c r="N108" s="25">
        <f>'Combined Retirement'!$C$18/12</f>
        <v>33932.660666666663</v>
      </c>
      <c r="O108" s="25">
        <f t="shared" si="5"/>
        <v>11007.82546143035</v>
      </c>
      <c r="P108" s="25">
        <f t="shared" si="6"/>
        <v>22924.835205236312</v>
      </c>
      <c r="Q108" s="25">
        <f t="array" aca="1" ref="Q108" ca="1">INDEX('Isaac 401k'!L:L,MATCH('Retirement Calculator'!A108,'Isaac 401k'!N:N,0),0)</f>
        <v>2157886.529832216</v>
      </c>
      <c r="R108" s="25">
        <f t="array" aca="1" ref="R108" ca="1">INDEX('Lorri 401b'!L:L,MATCH('Retirement Calculator'!A108,'Lorri 401b'!N:N,0),0)</f>
        <v>4344889.8309904402</v>
      </c>
      <c r="S108" s="25">
        <f t="shared" ca="1" si="7"/>
        <v>6502776.3608226562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6404.7404596389215</v>
      </c>
      <c r="K109" s="25">
        <f t="shared" si="4"/>
        <v>16520.094745597391</v>
      </c>
      <c r="L109" s="25"/>
      <c r="N109" s="25">
        <f>'Combined Retirement'!$C$18/12</f>
        <v>33932.660666666663</v>
      </c>
      <c r="O109" s="25">
        <f t="shared" si="5"/>
        <v>11007.82546143035</v>
      </c>
      <c r="P109" s="25">
        <f t="shared" si="6"/>
        <v>22924.835205236312</v>
      </c>
      <c r="Q109" s="25">
        <f t="array" aca="1" ref="Q109" ca="1">INDEX('Isaac 401k'!L:L,MATCH('Retirement Calculator'!A109,'Isaac 401k'!N:N,0),0)</f>
        <v>2160446.296828296</v>
      </c>
      <c r="R109" s="25">
        <f t="array" aca="1" ref="R109" ca="1">INDEX('Lorri 401b'!L:L,MATCH('Retirement Calculator'!A109,'Lorri 401b'!N:N,0),0)</f>
        <v>4346404.6101458622</v>
      </c>
      <c r="S109" s="25">
        <f t="shared" ca="1" si="7"/>
        <v>6506850.9069741582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6404.7404596389215</v>
      </c>
      <c r="K110" s="25">
        <f t="shared" si="4"/>
        <v>16520.094745597391</v>
      </c>
      <c r="L110" s="25"/>
      <c r="N110" s="25">
        <f>'Combined Retirement'!$C$18/12</f>
        <v>33932.660666666663</v>
      </c>
      <c r="O110" s="25">
        <f t="shared" si="5"/>
        <v>11007.82546143035</v>
      </c>
      <c r="P110" s="25">
        <f t="shared" si="6"/>
        <v>22924.835205236312</v>
      </c>
      <c r="Q110" s="25">
        <f t="array" aca="1" ref="Q110" ca="1">INDEX('Isaac 401k'!L:L,MATCH('Retirement Calculator'!A110,'Isaac 401k'!N:N,0),0)</f>
        <v>2163016.7295201928</v>
      </c>
      <c r="R110" s="25">
        <f t="array" aca="1" ref="R110" ca="1">INDEX('Lorri 401b'!L:L,MATCH('Retirement Calculator'!A110,'Lorri 401b'!N:N,0),0)</f>
        <v>4347925.7008810984</v>
      </c>
      <c r="S110" s="25">
        <f t="shared" ca="1" si="7"/>
        <v>6510942.4304012917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6404.7404596389215</v>
      </c>
      <c r="K111" s="25">
        <f t="shared" si="4"/>
        <v>16520.094745597391</v>
      </c>
      <c r="L111" s="25"/>
      <c r="N111" s="25">
        <f>'Combined Retirement'!$C$18/12</f>
        <v>33932.660666666663</v>
      </c>
      <c r="O111" s="25">
        <f t="shared" si="5"/>
        <v>11007.82546143035</v>
      </c>
      <c r="P111" s="25">
        <f t="shared" si="6"/>
        <v>22924.835205236312</v>
      </c>
      <c r="Q111" s="25">
        <f t="array" aca="1" ref="Q111" ca="1">INDEX('Isaac 401k'!L:L,MATCH('Retirement Calculator'!A111,'Isaac 401k'!N:N,0),0)</f>
        <v>2165597.8723483062</v>
      </c>
      <c r="R111" s="25">
        <f t="array" aca="1" ref="R111" ca="1">INDEX('Lorri 401b'!L:L,MATCH('Retirement Calculator'!A111,'Lorri 401b'!N:N,0),0)</f>
        <v>4349453.1294943988</v>
      </c>
      <c r="S111" s="25">
        <f t="shared" ca="1" si="7"/>
        <v>6515051.0018427055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6404.7404596389215</v>
      </c>
      <c r="K112" s="25">
        <f t="shared" si="4"/>
        <v>16520.094745597391</v>
      </c>
      <c r="L112" s="25"/>
      <c r="N112" s="25">
        <f>'Combined Retirement'!$C$18/12</f>
        <v>33932.660666666663</v>
      </c>
      <c r="O112" s="25">
        <f t="shared" si="5"/>
        <v>11007.82546143035</v>
      </c>
      <c r="P112" s="25">
        <f t="shared" si="6"/>
        <v>22924.835205236312</v>
      </c>
      <c r="Q112" s="25">
        <f t="array" aca="1" ref="Q112" ca="1">INDEX('Isaac 401k'!L:L,MATCH('Retirement Calculator'!A112,'Isaac 401k'!N:N,0),0)</f>
        <v>2168189.769938203</v>
      </c>
      <c r="R112" s="25">
        <f t="array" aca="1" ref="R112" ca="1">INDEX('Lorri 401b'!L:L,MATCH('Retirement Calculator'!A112,'Lorri 401b'!N:N,0),0)</f>
        <v>4350986.9223935874</v>
      </c>
      <c r="S112" s="25">
        <f t="shared" ca="1" si="7"/>
        <v>6519176.6923317909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6404.7404596389215</v>
      </c>
      <c r="K113" s="25">
        <f t="shared" si="4"/>
        <v>16520.094745597391</v>
      </c>
      <c r="L113" s="25"/>
      <c r="N113" s="25">
        <f>'Combined Retirement'!$C$18/12</f>
        <v>33932.660666666663</v>
      </c>
      <c r="O113" s="25">
        <f t="shared" si="5"/>
        <v>11007.82546143035</v>
      </c>
      <c r="P113" s="25">
        <f t="shared" si="6"/>
        <v>22924.835205236312</v>
      </c>
      <c r="Q113" s="25">
        <f t="array" aca="1" ref="Q113" ca="1">INDEX('Isaac 401k'!L:L,MATCH('Retirement Calculator'!A113,'Isaac 401k'!N:N,0),0)</f>
        <v>2170792.4671013914</v>
      </c>
      <c r="R113" s="25">
        <f t="array" aca="1" ref="R113" ca="1">INDEX('Lorri 401b'!L:L,MATCH('Retirement Calculator'!A113,'Lorri 401b'!N:N,0),0)</f>
        <v>4352527.1060965229</v>
      </c>
      <c r="S113" s="25">
        <f t="shared" ca="1" si="7"/>
        <v>6523319.5731979143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6404.7404596389215</v>
      </c>
      <c r="K114" s="25">
        <f t="shared" si="4"/>
        <v>16520.094745597391</v>
      </c>
      <c r="L114" s="25"/>
      <c r="N114" s="25">
        <f>'Combined Retirement'!$C$18/12</f>
        <v>33932.660666666663</v>
      </c>
      <c r="O114" s="25">
        <f t="shared" si="5"/>
        <v>11007.82546143035</v>
      </c>
      <c r="P114" s="25">
        <f t="shared" si="6"/>
        <v>22924.835205236312</v>
      </c>
      <c r="Q114" s="25">
        <f t="array" aca="1" ref="Q114" ca="1">INDEX('Isaac 401k'!L:L,MATCH('Retirement Calculator'!A114,'Isaac 401k'!N:N,0),0)</f>
        <v>2173406.0088360929</v>
      </c>
      <c r="R114" s="25">
        <f t="array" aca="1" ref="R114" ca="1">INDEX('Lorri 401b'!L:L,MATCH('Retirement Calculator'!A114,'Lorri 401b'!N:N,0),0)</f>
        <v>4354073.7072315542</v>
      </c>
      <c r="S114" s="25">
        <f t="shared" ca="1" si="7"/>
        <v>6527479.7160676476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6404.7404596389215</v>
      </c>
      <c r="K115" s="25">
        <f t="shared" si="4"/>
        <v>16520.094745597391</v>
      </c>
      <c r="L115" s="25"/>
      <c r="N115" s="25">
        <f>'Combined Retirement'!$C$18/12</f>
        <v>33932.660666666663</v>
      </c>
      <c r="O115" s="25">
        <f t="shared" si="5"/>
        <v>11007.82546143035</v>
      </c>
      <c r="P115" s="25">
        <f t="shared" si="6"/>
        <v>22924.835205236312</v>
      </c>
      <c r="Q115" s="25">
        <f t="array" aca="1" ref="Q115" ca="1">INDEX('Isaac 401k'!L:L,MATCH('Retirement Calculator'!A115,'Isaac 401k'!N:N,0),0)</f>
        <v>2176030.4403280225</v>
      </c>
      <c r="R115" s="25">
        <f t="array" aca="1" ref="R115" ca="1">INDEX('Lorri 401b'!L:L,MATCH('Retirement Calculator'!A115,'Lorri 401b'!N:N,0),0)</f>
        <v>4355626.7525379816</v>
      </c>
      <c r="S115" s="25">
        <f t="shared" ca="1" si="7"/>
        <v>6531657.1928660041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6404.7404596389215</v>
      </c>
      <c r="K116" s="25">
        <f t="shared" si="4"/>
        <v>16520.094745597391</v>
      </c>
      <c r="L116" s="25"/>
      <c r="N116" s="25">
        <f>'Combined Retirement'!$C$18/12</f>
        <v>33932.660666666663</v>
      </c>
      <c r="O116" s="25">
        <f t="shared" si="5"/>
        <v>11007.82546143035</v>
      </c>
      <c r="P116" s="25">
        <f t="shared" si="6"/>
        <v>22924.835205236312</v>
      </c>
      <c r="Q116" s="25">
        <f t="array" aca="1" ref="Q116" ca="1">INDEX('Isaac 401k'!L:L,MATCH('Retirement Calculator'!A116,'Isaac 401k'!N:N,0),0)</f>
        <v>2178665.8069511685</v>
      </c>
      <c r="R116" s="25">
        <f t="array" aca="1" ref="R116" ca="1">INDEX('Lorri 401b'!L:L,MATCH('Retirement Calculator'!A116,'Lorri 401b'!N:N,0),0)</f>
        <v>4357186.2688665185</v>
      </c>
      <c r="S116" s="25">
        <f t="shared" ca="1" si="7"/>
        <v>6535852.0758176874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6404.7404596389215</v>
      </c>
      <c r="K117" s="25">
        <f t="shared" si="4"/>
        <v>16520.094745597391</v>
      </c>
      <c r="L117" s="25"/>
      <c r="N117" s="25">
        <f>'Combined Retirement'!$C$18/12</f>
        <v>33932.660666666663</v>
      </c>
      <c r="O117" s="25">
        <f t="shared" si="5"/>
        <v>11007.82546143035</v>
      </c>
      <c r="P117" s="25">
        <f t="shared" si="6"/>
        <v>22924.835205236312</v>
      </c>
      <c r="Q117" s="25">
        <f t="array" aca="1" ref="Q117" ca="1">INDEX('Isaac 401k'!L:L,MATCH('Retirement Calculator'!A117,'Isaac 401k'!N:N,0),0)</f>
        <v>2181312.1542685772</v>
      </c>
      <c r="R117" s="25">
        <f t="array" aca="1" ref="R117" ca="1">INDEX('Lorri 401b'!L:L,MATCH('Retirement Calculator'!A117,'Lorri 401b'!N:N,0),0)</f>
        <v>4358752.2831797581</v>
      </c>
      <c r="S117" s="25">
        <f t="shared" ca="1" si="7"/>
        <v>6540064.4374483358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6404.7404596389215</v>
      </c>
      <c r="K118" s="25">
        <f t="shared" si="4"/>
        <v>16520.094745597391</v>
      </c>
      <c r="L118" s="25"/>
      <c r="N118" s="25">
        <f>'Combined Retirement'!$C$18/12</f>
        <v>33932.660666666663</v>
      </c>
      <c r="O118" s="25">
        <f t="shared" si="5"/>
        <v>11007.82546143035</v>
      </c>
      <c r="P118" s="25">
        <f t="shared" si="6"/>
        <v>22924.835205236312</v>
      </c>
      <c r="Q118" s="25">
        <f t="array" aca="1" ref="Q118" ca="1">INDEX('Isaac 401k'!L:L,MATCH('Retirement Calculator'!A118,'Isaac 401k'!N:N,0),0)</f>
        <v>2183969.528033142</v>
      </c>
      <c r="R118" s="25">
        <f t="array" aca="1" ref="R118" ca="1">INDEX('Lorri 401b'!L:L,MATCH('Retirement Calculator'!A118,'Lorri 401b'!N:N,0),0)</f>
        <v>4360324.8225526363</v>
      </c>
      <c r="S118" s="25">
        <f t="shared" ca="1" si="7"/>
        <v>6544294.3505857782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6404.7404596389215</v>
      </c>
      <c r="K119" s="25">
        <f t="shared" si="4"/>
        <v>16520.094745597391</v>
      </c>
      <c r="L119" s="25"/>
      <c r="N119" s="25">
        <f>'Combined Retirement'!$C$18/12</f>
        <v>33932.660666666663</v>
      </c>
      <c r="O119" s="25">
        <f t="shared" si="5"/>
        <v>11007.82546143035</v>
      </c>
      <c r="P119" s="25">
        <f t="shared" si="6"/>
        <v>22924.835205236312</v>
      </c>
      <c r="Q119" s="25">
        <f t="array" aca="1" ref="Q119" ca="1">INDEX('Isaac 401k'!L:L,MATCH('Retirement Calculator'!A119,'Isaac 401k'!N:N,0),0)</f>
        <v>2186637.9741883925</v>
      </c>
      <c r="R119" s="25">
        <f t="array" aca="1" ref="R119" ca="1">INDEX('Lorri 401b'!L:L,MATCH('Retirement Calculator'!A119,'Lorri 401b'!N:N,0),0)</f>
        <v>4361903.9141729008</v>
      </c>
      <c r="S119" s="25">
        <f t="shared" ca="1" si="7"/>
        <v>6548541.8883612938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6404.7404596389215</v>
      </c>
      <c r="K120" s="25">
        <f t="shared" si="4"/>
        <v>16520.094745597391</v>
      </c>
      <c r="L120" s="25"/>
      <c r="N120" s="25">
        <f>'Combined Retirement'!$C$18/12</f>
        <v>33932.660666666663</v>
      </c>
      <c r="O120" s="25">
        <f t="shared" si="5"/>
        <v>11007.82546143035</v>
      </c>
      <c r="P120" s="25">
        <f t="shared" si="6"/>
        <v>22924.835205236312</v>
      </c>
      <c r="Q120" s="25">
        <f t="array" aca="1" ref="Q120" ca="1">INDEX('Isaac 401k'!L:L,MATCH('Retirement Calculator'!A120,'Isaac 401k'!N:N,0),0)</f>
        <v>2189317.5388692897</v>
      </c>
      <c r="R120" s="25">
        <f t="array" aca="1" ref="R120" ca="1">INDEX('Lorri 401b'!L:L,MATCH('Retirement Calculator'!A120,'Lorri 401b'!N:N,0),0)</f>
        <v>4363489.585341583</v>
      </c>
      <c r="S120" s="25">
        <f t="shared" ca="1" si="7"/>
        <v>6552807.1242108727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6404.7404596389215</v>
      </c>
      <c r="K121" s="25">
        <f t="shared" si="4"/>
        <v>16520.094745597391</v>
      </c>
      <c r="L121" s="25"/>
      <c r="N121" s="25">
        <f>'Combined Retirement'!$C$18/12</f>
        <v>33932.660666666663</v>
      </c>
      <c r="O121" s="25">
        <f t="shared" si="5"/>
        <v>11007.82546143035</v>
      </c>
      <c r="P121" s="25">
        <f t="shared" si="6"/>
        <v>22924.835205236312</v>
      </c>
      <c r="Q121" s="25">
        <f t="array" aca="1" ref="Q121" ca="1">INDEX('Isaac 401k'!L:L,MATCH('Retirement Calculator'!A121,'Isaac 401k'!N:N,0),0)</f>
        <v>2192008.2684030239</v>
      </c>
      <c r="R121" s="25">
        <f t="array" aca="1" ref="R121" ca="1">INDEX('Lorri 401b'!L:L,MATCH('Retirement Calculator'!A121,'Lorri 401b'!N:N,0),0)</f>
        <v>4365081.8634734685</v>
      </c>
      <c r="S121" s="25">
        <f t="shared" ca="1" si="7"/>
        <v>6557090.1318764929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6404.7404596389215</v>
      </c>
      <c r="K122" s="25">
        <f t="shared" si="4"/>
        <v>16520.094745597391</v>
      </c>
      <c r="L122" s="25"/>
      <c r="N122" s="25">
        <f>'Combined Retirement'!$C$18/12</f>
        <v>33932.660666666663</v>
      </c>
      <c r="O122" s="25">
        <f t="shared" si="5"/>
        <v>11007.82546143035</v>
      </c>
      <c r="P122" s="25">
        <f t="shared" si="6"/>
        <v>22924.835205236312</v>
      </c>
      <c r="Q122" s="25">
        <f t="array" aca="1" ref="Q122" ca="1">INDEX('Isaac 401k'!L:L,MATCH('Retirement Calculator'!A122,'Isaac 401k'!N:N,0),0)</f>
        <v>2194710.2093098154</v>
      </c>
      <c r="R122" s="25">
        <f t="array" aca="1" ref="R122" ca="1">INDEX('Lorri 401b'!L:L,MATCH('Retirement Calculator'!A122,'Lorri 401b'!N:N,0),0)</f>
        <v>4366680.7760975705</v>
      </c>
      <c r="S122" s="25">
        <f t="shared" ca="1" si="7"/>
        <v>6561390.985407386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6404.7404596389215</v>
      </c>
      <c r="K123" s="25">
        <f t="shared" si="4"/>
        <v>16520.094745597391</v>
      </c>
      <c r="L123" s="25"/>
      <c r="N123" s="25">
        <f>'Combined Retirement'!$C$18/12</f>
        <v>33932.660666666663</v>
      </c>
      <c r="O123" s="25">
        <f t="shared" si="5"/>
        <v>11007.82546143035</v>
      </c>
      <c r="P123" s="25">
        <f t="shared" si="6"/>
        <v>22924.835205236312</v>
      </c>
      <c r="Q123" s="25">
        <f t="array" aca="1" ref="Q123" ca="1">INDEX('Isaac 401k'!L:L,MATCH('Retirement Calculator'!A123,'Isaac 401k'!N:N,0),0)</f>
        <v>2197423.4083037185</v>
      </c>
      <c r="R123" s="25">
        <f t="array" aca="1" ref="R123" ca="1">INDEX('Lorri 401b'!L:L,MATCH('Retirement Calculator'!A123,'Lorri 401b'!N:N,0),0)</f>
        <v>4368286.3508576062</v>
      </c>
      <c r="S123" s="25">
        <f t="shared" ca="1" si="7"/>
        <v>6565709.7591613252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6404.7404596389215</v>
      </c>
      <c r="K124" s="25">
        <f t="shared" si="4"/>
        <v>16520.094745597391</v>
      </c>
      <c r="L124" s="25"/>
      <c r="N124" s="25">
        <f>'Combined Retirement'!$C$18/12</f>
        <v>33932.660666666663</v>
      </c>
      <c r="O124" s="25">
        <f t="shared" si="5"/>
        <v>11007.82546143035</v>
      </c>
      <c r="P124" s="25">
        <f t="shared" si="6"/>
        <v>22924.835205236312</v>
      </c>
      <c r="Q124" s="25">
        <f t="array" aca="1" ref="Q124" ca="1">INDEX('Isaac 401k'!L:L,MATCH('Retirement Calculator'!A124,'Isaac 401k'!N:N,0),0)</f>
        <v>2200147.91229343</v>
      </c>
      <c r="R124" s="25">
        <f t="array" aca="1" ref="R124" ca="1">INDEX('Lorri 401b'!L:L,MATCH('Retirement Calculator'!A124,'Lorri 401b'!N:N,0),0)</f>
        <v>4369898.6155124754</v>
      </c>
      <c r="S124" s="25">
        <f t="shared" ca="1" si="7"/>
        <v>6570046.5278059058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6404.7404596389215</v>
      </c>
      <c r="K125" s="25">
        <f t="shared" si="4"/>
        <v>16520.094745597391</v>
      </c>
      <c r="L125" s="25"/>
      <c r="N125" s="25">
        <f>'Combined Retirement'!$C$18/12</f>
        <v>33932.660666666663</v>
      </c>
      <c r="O125" s="25">
        <f t="shared" si="5"/>
        <v>11007.82546143035</v>
      </c>
      <c r="P125" s="25">
        <f t="shared" si="6"/>
        <v>22924.835205236312</v>
      </c>
      <c r="Q125" s="25">
        <f t="array" aca="1" ref="Q125" ca="1">INDEX('Isaac 401k'!L:L,MATCH('Retirement Calculator'!A125,'Isaac 401k'!N:N,0),0)</f>
        <v>2202883.7683830983</v>
      </c>
      <c r="R125" s="25">
        <f t="array" aca="1" ref="R125" ca="1">INDEX('Lorri 401b'!L:L,MATCH('Retirement Calculator'!A125,'Lorri 401b'!N:N,0),0)</f>
        <v>4371517.5979367392</v>
      </c>
      <c r="S125" s="25">
        <f t="shared" ca="1" si="7"/>
        <v>6574401.366319837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6404.7404596389215</v>
      </c>
      <c r="K126" s="25">
        <f t="shared" si="4"/>
        <v>16520.094745597391</v>
      </c>
      <c r="L126" s="25"/>
      <c r="N126" s="25">
        <f>'Combined Retirement'!$C$18/12</f>
        <v>33932.660666666663</v>
      </c>
      <c r="O126" s="25">
        <f t="shared" si="5"/>
        <v>11007.82546143035</v>
      </c>
      <c r="P126" s="25">
        <f t="shared" si="6"/>
        <v>22924.835205236312</v>
      </c>
      <c r="Q126" s="25">
        <f t="array" aca="1" ref="Q126" ca="1">INDEX('Isaac 401k'!L:L,MATCH('Retirement Calculator'!A126,'Isaac 401k'!N:N,0),0)</f>
        <v>2205631.0238731401</v>
      </c>
      <c r="R126" s="25">
        <f t="array" aca="1" ref="R126" ca="1">INDEX('Lorri 401b'!L:L,MATCH('Retirement Calculator'!A126,'Lorri 401b'!N:N,0),0)</f>
        <v>4373143.3261211049</v>
      </c>
      <c r="S126" s="25">
        <f t="shared" ca="1" si="7"/>
        <v>6578774.349994245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6404.7404596389215</v>
      </c>
      <c r="K127" s="25">
        <f t="shared" si="4"/>
        <v>16520.094745597391</v>
      </c>
      <c r="L127" s="25"/>
      <c r="N127" s="25">
        <f>'Combined Retirement'!$C$18/12</f>
        <v>33932.660666666663</v>
      </c>
      <c r="O127" s="25">
        <f t="shared" si="5"/>
        <v>11007.82546143035</v>
      </c>
      <c r="P127" s="25">
        <f t="shared" si="6"/>
        <v>22924.835205236312</v>
      </c>
      <c r="Q127" s="25">
        <f t="array" aca="1" ref="Q127" ca="1">INDEX('Isaac 401k'!L:L,MATCH('Retirement Calculator'!A127,'Isaac 401k'!N:N,0),0)</f>
        <v>2208389.7262610574</v>
      </c>
      <c r="R127" s="25">
        <f t="array" aca="1" ref="R127" ca="1">INDEX('Lorri 401b'!L:L,MATCH('Retirement Calculator'!A127,'Lorri 401b'!N:N,0),0)</f>
        <v>4374775.8281729054</v>
      </c>
      <c r="S127" s="25">
        <f t="shared" ca="1" si="7"/>
        <v>6583165.5544339623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6404.7404596389215</v>
      </c>
      <c r="K128" s="25">
        <f t="shared" si="4"/>
        <v>16520.094745597391</v>
      </c>
      <c r="L128" s="25"/>
      <c r="N128" s="25">
        <f>'Combined Retirement'!$C$18/12</f>
        <v>33932.660666666663</v>
      </c>
      <c r="O128" s="25">
        <f t="shared" si="5"/>
        <v>11007.82546143035</v>
      </c>
      <c r="P128" s="25">
        <f t="shared" si="6"/>
        <v>22924.835205236312</v>
      </c>
      <c r="Q128" s="25">
        <f t="array" aca="1" ref="Q128" ca="1">INDEX('Isaac 401k'!L:L,MATCH('Retirement Calculator'!A128,'Isaac 401k'!N:N,0),0)</f>
        <v>2211159.9232422574</v>
      </c>
      <c r="R128" s="25">
        <f t="array" aca="1" ref="R128" ca="1">INDEX('Lorri 401b'!L:L,MATCH('Retirement Calculator'!A128,'Lorri 401b'!N:N,0),0)</f>
        <v>4376415.1323165884</v>
      </c>
      <c r="S128" s="25">
        <f t="shared" ca="1" si="7"/>
        <v>6587575.0555588454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6404.7404596389215</v>
      </c>
      <c r="K129" s="25">
        <f t="shared" si="4"/>
        <v>16520.094745597391</v>
      </c>
      <c r="L129" s="25"/>
      <c r="N129" s="25">
        <f>'Combined Retirement'!$C$18/12</f>
        <v>33932.660666666663</v>
      </c>
      <c r="O129" s="25">
        <f t="shared" si="5"/>
        <v>11007.82546143035</v>
      </c>
      <c r="P129" s="25">
        <f t="shared" si="6"/>
        <v>22924.835205236312</v>
      </c>
      <c r="Q129" s="25">
        <f t="array" aca="1" ref="Q129" ca="1">INDEX('Isaac 401k'!L:L,MATCH('Retirement Calculator'!A129,'Isaac 401k'!N:N,0),0)</f>
        <v>2213941.6627108795</v>
      </c>
      <c r="R129" s="25">
        <f t="array" aca="1" ref="R129" ca="1">INDEX('Lorri 401b'!L:L,MATCH('Retirement Calculator'!A129,'Lorri 401b'!N:N,0),0)</f>
        <v>4378061.2668942027</v>
      </c>
      <c r="S129" s="25">
        <f t="shared" ca="1" si="7"/>
        <v>6592002.9296050817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6404.7404596389215</v>
      </c>
      <c r="K130" s="25">
        <f t="shared" si="4"/>
        <v>16520.094745597391</v>
      </c>
      <c r="L130" s="25"/>
      <c r="N130" s="25">
        <f>'Combined Retirement'!$C$18/12</f>
        <v>33932.660666666663</v>
      </c>
      <c r="O130" s="25">
        <f t="shared" si="5"/>
        <v>11007.82546143035</v>
      </c>
      <c r="P130" s="25">
        <f t="shared" si="6"/>
        <v>22924.835205236312</v>
      </c>
      <c r="Q130" s="25">
        <f t="array" aca="1" ref="Q130" ca="1">INDEX('Isaac 401k'!L:L,MATCH('Retirement Calculator'!A130,'Isaac 401k'!N:N,0),0)</f>
        <v>2216734.9927606205</v>
      </c>
      <c r="R130" s="25">
        <f t="array" aca="1" ref="R130" ca="1">INDEX('Lorri 401b'!L:L,MATCH('Retirement Calculator'!A130,'Lorri 401b'!N:N,0),0)</f>
        <v>4379714.2603658903</v>
      </c>
      <c r="S130" s="25">
        <f t="shared" ca="1" si="7"/>
        <v>6596449.2531265114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6404.7404596389215</v>
      </c>
      <c r="K131" s="25">
        <f t="shared" si="4"/>
        <v>16520.094745597391</v>
      </c>
      <c r="L131" s="25"/>
      <c r="N131" s="25">
        <f>'Combined Retirement'!$C$18/12</f>
        <v>33932.660666666663</v>
      </c>
      <c r="O131" s="25">
        <f t="shared" si="5"/>
        <v>11007.82546143035</v>
      </c>
      <c r="P131" s="25">
        <f t="shared" si="6"/>
        <v>22924.835205236312</v>
      </c>
      <c r="Q131" s="25">
        <f t="array" aca="1" ref="Q131" ca="1">INDEX('Isaac 401k'!L:L,MATCH('Retirement Calculator'!A131,'Isaac 401k'!N:N,0),0)</f>
        <v>2219539.961685569</v>
      </c>
      <c r="R131" s="25">
        <f t="array" aca="1" ref="R131" ca="1">INDEX('Lorri 401b'!L:L,MATCH('Retirement Calculator'!A131,'Lorri 401b'!N:N,0),0)</f>
        <v>4381374.141310377</v>
      </c>
      <c r="S131" s="25">
        <f t="shared" ca="1" si="7"/>
        <v>6600914.1029959461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6404.7404596389215</v>
      </c>
      <c r="K132" s="25">
        <f t="shared" si="4"/>
        <v>16520.094745597391</v>
      </c>
      <c r="L132" s="25"/>
      <c r="N132" s="25">
        <f>'Combined Retirement'!$C$18/12</f>
        <v>33932.660666666663</v>
      </c>
      <c r="O132" s="25">
        <f t="shared" si="5"/>
        <v>11007.82546143035</v>
      </c>
      <c r="P132" s="25">
        <f t="shared" si="6"/>
        <v>22924.835205236312</v>
      </c>
      <c r="Q132" s="25">
        <f t="array" aca="1" ref="Q132" ca="1">INDEX('Isaac 401k'!L:L,MATCH('Retirement Calculator'!A132,'Isaac 401k'!N:N,0),0)</f>
        <v>2222356.6179810381</v>
      </c>
      <c r="R132" s="25">
        <f t="array" aca="1" ref="R132" ca="1">INDEX('Lorri 401b'!L:L,MATCH('Retirement Calculator'!A132,'Lorri 401b'!N:N,0),0)</f>
        <v>4383040.9384254655</v>
      </c>
      <c r="S132" s="25">
        <f t="shared" ca="1" si="7"/>
        <v>6605397.5564065035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6404.7404596389215</v>
      </c>
      <c r="K133" s="25">
        <f t="shared" si="4"/>
        <v>16520.094745597391</v>
      </c>
      <c r="L133" s="25"/>
      <c r="N133" s="25">
        <f>'Combined Retirement'!$C$18/12</f>
        <v>33932.660666666663</v>
      </c>
      <c r="O133" s="25">
        <f t="shared" si="5"/>
        <v>11007.82546143035</v>
      </c>
      <c r="P133" s="25">
        <f t="shared" si="6"/>
        <v>22924.835205236312</v>
      </c>
      <c r="Q133" s="25">
        <f t="array" aca="1" ref="Q133" ca="1">INDEX('Isaac 401k'!L:L,MATCH('Retirement Calculator'!A133,'Isaac 401k'!N:N,0),0)</f>
        <v>2225185.0103444047</v>
      </c>
      <c r="R133" s="25">
        <f t="array" aca="1" ref="R133" ca="1">INDEX('Lorri 401b'!L:L,MATCH('Retirement Calculator'!A133,'Lorri 401b'!N:N,0),0)</f>
        <v>4384714.6805285336</v>
      </c>
      <c r="S133" s="25">
        <f t="shared" ca="1" si="7"/>
        <v>6609899.6908729384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6404.7404596389215</v>
      </c>
      <c r="K134" s="25">
        <f t="shared" si="4"/>
        <v>16520.094745597391</v>
      </c>
      <c r="L134" s="25"/>
      <c r="N134" s="25">
        <f>'Combined Retirement'!$C$18/12</f>
        <v>33932.660666666663</v>
      </c>
      <c r="O134" s="25">
        <f t="shared" si="5"/>
        <v>11007.82546143035</v>
      </c>
      <c r="P134" s="25">
        <f t="shared" si="6"/>
        <v>22924.835205236312</v>
      </c>
      <c r="Q134" s="25">
        <f t="array" aca="1" ref="Q134" ca="1">INDEX('Isaac 401k'!L:L,MATCH('Retirement Calculator'!A134,'Isaac 401k'!N:N,0),0)</f>
        <v>2228025.187675952</v>
      </c>
      <c r="R134" s="25">
        <f t="array" aca="1" ref="R134" ca="1">INDEX('Lorri 401b'!L:L,MATCH('Retirement Calculator'!A134,'Lorri 401b'!N:N,0),0)</f>
        <v>4386395.3965570312</v>
      </c>
      <c r="S134" s="25">
        <f t="shared" ca="1" si="7"/>
        <v>6614420.5842329832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6404.7404596389215</v>
      </c>
      <c r="K135" s="25">
        <f t="shared" si="4"/>
        <v>16520.094745597391</v>
      </c>
      <c r="L135" s="25"/>
      <c r="N135" s="25">
        <f>'Combined Retirement'!$C$18/12</f>
        <v>33932.660666666663</v>
      </c>
      <c r="O135" s="25">
        <f t="shared" si="5"/>
        <v>11007.82546143035</v>
      </c>
      <c r="P135" s="25">
        <f t="shared" si="6"/>
        <v>22924.835205236312</v>
      </c>
      <c r="Q135" s="25">
        <f t="array" aca="1" ref="Q135" ca="1">INDEX('Isaac 401k'!L:L,MATCH('Retirement Calculator'!A135,'Isaac 401k'!N:N,0),0)</f>
        <v>2230877.1990797142</v>
      </c>
      <c r="R135" s="25">
        <f t="array" aca="1" ref="R135" ca="1">INDEX('Lorri 401b'!L:L,MATCH('Retirement Calculator'!A135,'Lorri 401b'!N:N,0),0)</f>
        <v>4388083.1155689806</v>
      </c>
      <c r="S135" s="25">
        <f t="shared" ca="1" si="7"/>
        <v>6618960.3146486953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6404.7404596389215</v>
      </c>
      <c r="K136" s="25">
        <f t="shared" si="4"/>
        <v>16520.094745597391</v>
      </c>
      <c r="L136" s="25"/>
      <c r="N136" s="25">
        <f>'Combined Retirement'!$C$18/12</f>
        <v>33932.660666666663</v>
      </c>
      <c r="O136" s="25">
        <f t="shared" si="5"/>
        <v>11007.82546143035</v>
      </c>
      <c r="P136" s="25">
        <f t="shared" si="6"/>
        <v>22924.835205236312</v>
      </c>
      <c r="Q136" s="25">
        <f t="array" aca="1" ref="Q136" ca="1">INDEX('Isaac 401k'!L:L,MATCH('Retirement Calculator'!A136,'Isaac 401k'!N:N,0),0)</f>
        <v>2233741.0938643254</v>
      </c>
      <c r="R136" s="25">
        <f t="array" aca="1" ref="R136" ca="1">INDEX('Lorri 401b'!L:L,MATCH('Retirement Calculator'!A136,'Lorri 401b'!N:N,0),0)</f>
        <v>4389777.8667434799</v>
      </c>
      <c r="S136" s="25">
        <f t="shared" ca="1" si="7"/>
        <v>6623518.9606078053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6404.7404596389215</v>
      </c>
      <c r="K137" s="25">
        <f t="shared" si="4"/>
        <v>16520.094745597391</v>
      </c>
      <c r="L137" s="25"/>
      <c r="N137" s="25">
        <f>'Combined Retirement'!$C$18/12</f>
        <v>33932.660666666663</v>
      </c>
      <c r="O137" s="25">
        <f t="shared" si="5"/>
        <v>11007.82546143035</v>
      </c>
      <c r="P137" s="25">
        <f t="shared" si="6"/>
        <v>22924.835205236312</v>
      </c>
      <c r="Q137" s="25">
        <f t="array" aca="1" ref="Q137" ca="1">INDEX('Isaac 401k'!L:L,MATCH('Retirement Calculator'!A137,'Isaac 401k'!N:N,0),0)</f>
        <v>2236616.9215438724</v>
      </c>
      <c r="R137" s="25">
        <f t="array" aca="1" ref="R137" ca="1">INDEX('Lorri 401b'!L:L,MATCH('Retirement Calculator'!A137,'Lorri 401b'!N:N,0),0)</f>
        <v>4391479.6793812066</v>
      </c>
      <c r="S137" s="25">
        <f t="shared" ca="1" si="7"/>
        <v>6628096.6009250786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6404.7404596389215</v>
      </c>
      <c r="K138" s="25">
        <f t="shared" si="4"/>
        <v>16520.094745597391</v>
      </c>
      <c r="L138" s="25"/>
      <c r="N138" s="25">
        <f>'Combined Retirement'!$C$18/12</f>
        <v>33932.660666666663</v>
      </c>
      <c r="O138" s="25">
        <f t="shared" si="5"/>
        <v>11007.82546143035</v>
      </c>
      <c r="P138" s="25">
        <f t="shared" si="6"/>
        <v>22924.835205236312</v>
      </c>
      <c r="Q138" s="25">
        <f t="array" aca="1" ref="Q138" ca="1">INDEX('Isaac 401k'!L:L,MATCH('Retirement Calculator'!A138,'Isaac 401k'!N:N,0),0)</f>
        <v>2239504.7318387511</v>
      </c>
      <c r="R138" s="25">
        <f t="array" aca="1" ref="R138" ca="1">INDEX('Lorri 401b'!L:L,MATCH('Retirement Calculator'!A138,'Lorri 401b'!N:N,0),0)</f>
        <v>4393188.5829049237</v>
      </c>
      <c r="S138" s="25">
        <f t="shared" ca="1" si="7"/>
        <v>6632693.3147436753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6404.7404596389215</v>
      </c>
      <c r="K139" s="25">
        <f t="shared" si="4"/>
        <v>16520.094745597391</v>
      </c>
      <c r="L139" s="25"/>
      <c r="N139" s="25">
        <f>'Combined Retirement'!$C$18/12</f>
        <v>33932.660666666663</v>
      </c>
      <c r="O139" s="25">
        <f t="shared" si="5"/>
        <v>11007.82546143035</v>
      </c>
      <c r="P139" s="25">
        <f t="shared" si="6"/>
        <v>22924.835205236312</v>
      </c>
      <c r="Q139" s="25">
        <f t="array" aca="1" ref="Q139" ca="1">INDEX('Isaac 401k'!L:L,MATCH('Retirement Calculator'!A139,'Isaac 401k'!N:N,0),0)</f>
        <v>2242404.5746765248</v>
      </c>
      <c r="R139" s="25">
        <f t="array" aca="1" ref="R139" ca="1">INDEX('Lorri 401b'!L:L,MATCH('Retirement Calculator'!A139,'Lorri 401b'!N:N,0),0)</f>
        <v>4394904.6068599895</v>
      </c>
      <c r="S139" s="25">
        <f t="shared" ca="1" si="7"/>
        <v>6637309.1815365143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6404.7404596389215</v>
      </c>
      <c r="K140" s="25">
        <f t="shared" si="4"/>
        <v>16520.094745597391</v>
      </c>
      <c r="L140" s="25"/>
      <c r="N140" s="25">
        <f>'Combined Retirement'!$C$18/12</f>
        <v>33932.660666666663</v>
      </c>
      <c r="O140" s="25">
        <f t="shared" si="5"/>
        <v>11007.82546143035</v>
      </c>
      <c r="P140" s="25">
        <f t="shared" si="6"/>
        <v>22924.835205236312</v>
      </c>
      <c r="Q140" s="25">
        <f t="array" aca="1" ref="Q140" ca="1">INDEX('Isaac 401k'!L:L,MATCH('Retirement Calculator'!A140,'Isaac 401k'!N:N,0),0)</f>
        <v>2245316.5001927894</v>
      </c>
      <c r="R140" s="25">
        <f t="array" aca="1" ref="R140" ca="1">INDEX('Lorri 401b'!L:L,MATCH('Retirement Calculator'!A140,'Lorri 401b'!N:N,0),0)</f>
        <v>4396627.7809148682</v>
      </c>
      <c r="S140" s="25">
        <f t="shared" ca="1" si="7"/>
        <v>6641944.2811076576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6404.7404596389215</v>
      </c>
      <c r="K141" s="25">
        <f t="shared" si="4"/>
        <v>16520.094745597391</v>
      </c>
      <c r="L141" s="25"/>
      <c r="N141" s="25">
        <f>'Combined Retirement'!$C$18/12</f>
        <v>33932.660666666663</v>
      </c>
      <c r="O141" s="25">
        <f t="shared" si="5"/>
        <v>11007.82546143035</v>
      </c>
      <c r="P141" s="25">
        <f t="shared" si="6"/>
        <v>22924.835205236312</v>
      </c>
      <c r="Q141" s="25">
        <f t="array" aca="1" ref="Q141" ca="1">INDEX('Isaac 401k'!L:L,MATCH('Retirement Calculator'!A141,'Isaac 401k'!N:N,0),0)</f>
        <v>2248240.5587320384</v>
      </c>
      <c r="R141" s="25">
        <f t="array" aca="1" ref="R141" ca="1">INDEX('Lorri 401b'!L:L,MATCH('Retirement Calculator'!A141,'Lorri 401b'!N:N,0),0)</f>
        <v>4398358.1348616425</v>
      </c>
      <c r="S141" s="25">
        <f t="shared" ca="1" si="7"/>
        <v>6646598.6935936809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6404.7404596389215</v>
      </c>
      <c r="K142" s="25">
        <f t="shared" si="4"/>
        <v>16520.094745597391</v>
      </c>
      <c r="L142" s="25"/>
      <c r="N142" s="25">
        <f>'Combined Retirement'!$C$18/12</f>
        <v>33932.660666666663</v>
      </c>
      <c r="O142" s="25">
        <f t="shared" si="5"/>
        <v>11007.82546143035</v>
      </c>
      <c r="P142" s="25">
        <f t="shared" si="6"/>
        <v>22924.835205236312</v>
      </c>
      <c r="Q142" s="25">
        <f t="array" aca="1" ref="Q142" ca="1">INDEX('Isaac 401k'!L:L,MATCH('Retirement Calculator'!A142,'Isaac 401k'!N:N,0),0)</f>
        <v>2251176.8008485343</v>
      </c>
      <c r="R142" s="25">
        <f t="array" aca="1" ref="R142" ca="1">INDEX('Lorri 401b'!L:L,MATCH('Retirement Calculator'!A142,'Lorri 401b'!N:N,0),0)</f>
        <v>4400095.698616528</v>
      </c>
      <c r="S142" s="25">
        <f t="shared" ca="1" si="7"/>
        <v>6651272.4994650623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6404.7404596389215</v>
      </c>
      <c r="K143" s="25">
        <f t="shared" si="4"/>
        <v>16520.094745597391</v>
      </c>
      <c r="L143" s="25"/>
      <c r="N143" s="25">
        <f>'Combined Retirement'!$C$18/12</f>
        <v>33932.660666666663</v>
      </c>
      <c r="O143" s="25">
        <f t="shared" si="5"/>
        <v>11007.82546143035</v>
      </c>
      <c r="P143" s="25">
        <f t="shared" si="6"/>
        <v>22924.835205236312</v>
      </c>
      <c r="Q143" s="25">
        <f t="array" aca="1" ref="Q143" ca="1">INDEX('Isaac 401k'!L:L,MATCH('Retirement Calculator'!A143,'Isaac 401k'!N:N,0),0)</f>
        <v>2254125.2773071821</v>
      </c>
      <c r="R143" s="25">
        <f t="array" aca="1" ref="R143" ca="1">INDEX('Lorri 401b'!L:L,MATCH('Retirement Calculator'!A143,'Lorri 401b'!N:N,0),0)</f>
        <v>4401840.5022203922</v>
      </c>
      <c r="S143" s="25">
        <f t="shared" ca="1" si="7"/>
        <v>6655965.7795275748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6404.7404596389215</v>
      </c>
      <c r="K144" s="25">
        <f t="shared" si="4"/>
        <v>16520.094745597391</v>
      </c>
      <c r="L144" s="25"/>
      <c r="N144" s="25">
        <f>'Combined Retirement'!$C$18/12</f>
        <v>33932.660666666663</v>
      </c>
      <c r="O144" s="25">
        <f t="shared" si="5"/>
        <v>11007.82546143035</v>
      </c>
      <c r="P144" s="25">
        <f t="shared" si="6"/>
        <v>22924.835205236312</v>
      </c>
      <c r="Q144" s="25">
        <f t="array" aca="1" ref="Q144" ca="1">INDEX('Isaac 401k'!L:L,MATCH('Retirement Calculator'!A144,'Isaac 401k'!N:N,0),0)</f>
        <v>2257086.0390844075</v>
      </c>
      <c r="R144" s="25">
        <f t="array" aca="1" ref="R144" ca="1">INDEX('Lorri 401b'!L:L,MATCH('Retirement Calculator'!A144,'Lorri 401b'!N:N,0),0)</f>
        <v>4403592.5758392727</v>
      </c>
      <c r="S144" s="25">
        <f t="shared" ca="1" si="7"/>
        <v>6660678.6149236802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6404.7404596389215</v>
      </c>
      <c r="K145" s="25">
        <f t="shared" si="4"/>
        <v>16520.094745597391</v>
      </c>
      <c r="L145" s="25"/>
      <c r="N145" s="25">
        <f>'Combined Retirement'!$C$18/12</f>
        <v>33932.660666666663</v>
      </c>
      <c r="O145" s="25">
        <f t="shared" si="5"/>
        <v>11007.82546143035</v>
      </c>
      <c r="P145" s="25">
        <f t="shared" si="6"/>
        <v>22924.835205236312</v>
      </c>
      <c r="Q145" s="25">
        <f t="array" aca="1" ref="Q145" ca="1">INDEX('Isaac 401k'!L:L,MATCH('Retirement Calculator'!A145,'Isaac 401k'!N:N,0),0)</f>
        <v>2260059.1373690381</v>
      </c>
      <c r="R145" s="25">
        <f t="array" aca="1" ref="R145" ca="1">INDEX('Lorri 401b'!L:L,MATCH('Retirement Calculator'!A145,'Lorri 401b'!N:N,0),0)</f>
        <v>4405351.949764899</v>
      </c>
      <c r="S145" s="25">
        <f t="shared" ca="1" si="7"/>
        <v>6665411.0871339366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6404.7404596389215</v>
      </c>
      <c r="K146" s="25">
        <f t="shared" si="4"/>
        <v>16520.094745597391</v>
      </c>
      <c r="L146" s="25"/>
      <c r="N146" s="25">
        <f>'Combined Retirement'!$C$18/12</f>
        <v>33932.660666666663</v>
      </c>
      <c r="O146" s="25">
        <f t="shared" si="5"/>
        <v>11007.82546143035</v>
      </c>
      <c r="P146" s="25">
        <f t="shared" si="6"/>
        <v>22924.835205236312</v>
      </c>
      <c r="Q146" s="25">
        <f t="array" aca="1" ref="Q146" ca="1">INDEX('Isaac 401k'!L:L,MATCH('Retirement Calculator'!A146,'Isaac 401k'!N:N,0),0)</f>
        <v>2263044.6235631881</v>
      </c>
      <c r="R146" s="25">
        <f t="array" aca="1" ref="R146" ca="1">INDEX('Lorri 401b'!L:L,MATCH('Retirement Calculator'!A146,'Lorri 401b'!N:N,0),0)</f>
        <v>4407118.6544152154</v>
      </c>
      <c r="S146" s="25">
        <f t="shared" ca="1" si="7"/>
        <v>6670163.2779784035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6404.7404596389215</v>
      </c>
      <c r="K147" s="25">
        <f t="shared" si="4"/>
        <v>16520.094745597391</v>
      </c>
      <c r="L147" s="25"/>
      <c r="N147" s="25">
        <f>'Combined Retirement'!$C$18/12</f>
        <v>33932.660666666663</v>
      </c>
      <c r="O147" s="25">
        <f t="shared" si="5"/>
        <v>11007.82546143035</v>
      </c>
      <c r="P147" s="25">
        <f t="shared" si="6"/>
        <v>22924.835205236312</v>
      </c>
      <c r="Q147" s="25">
        <f t="array" aca="1" ref="Q147" ca="1">INDEX('Isaac 401k'!L:L,MATCH('Retirement Calculator'!A147,'Isaac 401k'!N:N,0),0)</f>
        <v>2266042.5492831473</v>
      </c>
      <c r="R147" s="25">
        <f t="array" aca="1" ref="R147" ca="1">INDEX('Lorri 401b'!L:L,MATCH('Retirement Calculator'!A147,'Lorri 401b'!N:N,0),0)</f>
        <v>4408892.720334908</v>
      </c>
      <c r="S147" s="25">
        <f t="shared" ca="1" si="7"/>
        <v>6674935.2696180549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6404.7404596389215</v>
      </c>
      <c r="K148" s="25">
        <f t="shared" si="4"/>
        <v>16520.094745597391</v>
      </c>
      <c r="L148" s="25"/>
      <c r="N148" s="25">
        <f>'Combined Retirement'!$C$18/12</f>
        <v>33932.660666666663</v>
      </c>
      <c r="O148" s="25">
        <f t="shared" si="5"/>
        <v>11007.82546143035</v>
      </c>
      <c r="P148" s="25">
        <f t="shared" si="6"/>
        <v>22924.835205236312</v>
      </c>
      <c r="Q148" s="25">
        <f t="array" aca="1" ref="Q148" ca="1">INDEX('Isaac 401k'!L:L,MATCH('Retirement Calculator'!A148,'Isaac 401k'!N:N,0),0)</f>
        <v>2269052.9663602728</v>
      </c>
      <c r="R148" s="25">
        <f t="array" aca="1" ref="R148" ca="1">INDEX('Lorri 401b'!L:L,MATCH('Retirement Calculator'!A148,'Lorri 401b'!N:N,0),0)</f>
        <v>4410674.1781959319</v>
      </c>
      <c r="S148" s="25">
        <f t="shared" ca="1" si="7"/>
        <v>6679727.1445562048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6404.7404596389215</v>
      </c>
      <c r="K149" s="25">
        <f t="shared" si="4"/>
        <v>16520.094745597391</v>
      </c>
      <c r="L149" s="25"/>
      <c r="N149" s="25">
        <f>'Combined Retirement'!$C$18/12</f>
        <v>33932.660666666663</v>
      </c>
      <c r="O149" s="25">
        <f t="shared" si="5"/>
        <v>11007.82546143035</v>
      </c>
      <c r="P149" s="25">
        <f t="shared" si="6"/>
        <v>22924.835205236312</v>
      </c>
      <c r="Q149" s="25">
        <f t="array" aca="1" ref="Q149" ca="1">INDEX('Isaac 401k'!L:L,MATCH('Retirement Calculator'!A149,'Isaac 401k'!N:N,0),0)</f>
        <v>2272075.9268418862</v>
      </c>
      <c r="R149" s="25">
        <f t="array" aca="1" ref="R149" ca="1">INDEX('Lorri 401b'!L:L,MATCH('Retirement Calculator'!A149,'Lorri 401b'!N:N,0),0)</f>
        <v>4412463.058798044</v>
      </c>
      <c r="S149" s="25">
        <f t="shared" ca="1" si="7"/>
        <v>6684538.9856399298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6404.7404596389215</v>
      </c>
      <c r="K150" s="25">
        <f t="shared" si="4"/>
        <v>16520.094745597391</v>
      </c>
      <c r="L150" s="25"/>
      <c r="N150" s="25">
        <f>'Combined Retirement'!$C$18/12</f>
        <v>33932.660666666663</v>
      </c>
      <c r="O150" s="25">
        <f t="shared" si="5"/>
        <v>11007.82546143035</v>
      </c>
      <c r="P150" s="25">
        <f t="shared" si="6"/>
        <v>22924.835205236312</v>
      </c>
      <c r="Q150" s="25">
        <f t="array" aca="1" ref="Q150" ca="1">INDEX('Isaac 401k'!L:L,MATCH('Retirement Calculator'!A150,'Isaac 401k'!N:N,0),0)</f>
        <v>2275111.4829921732</v>
      </c>
      <c r="R150" s="25">
        <f t="array" aca="1" ref="R150" ca="1">INDEX('Lorri 401b'!L:L,MATCH('Retirement Calculator'!A150,'Lorri 401b'!N:N,0),0)</f>
        <v>4414259.3930693315</v>
      </c>
      <c r="S150" s="25">
        <f t="shared" ca="1" si="7"/>
        <v>6689370.8760615047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6404.7404596389215</v>
      </c>
      <c r="K151" s="25">
        <f t="shared" si="4"/>
        <v>16520.094745597391</v>
      </c>
      <c r="L151" s="25"/>
      <c r="N151" s="25">
        <f>'Combined Retirement'!$C$18/12</f>
        <v>33932.660666666663</v>
      </c>
      <c r="O151" s="25">
        <f t="shared" si="5"/>
        <v>11007.82546143035</v>
      </c>
      <c r="P151" s="25">
        <f t="shared" si="6"/>
        <v>22924.835205236312</v>
      </c>
      <c r="Q151" s="25">
        <f t="array" aca="1" ref="Q151" ca="1">INDEX('Isaac 401k'!L:L,MATCH('Retirement Calculator'!A151,'Isaac 401k'!N:N,0),0)</f>
        <v>2278159.6872930862</v>
      </c>
      <c r="R151" s="25">
        <f t="array" aca="1" ref="R151" ca="1">INDEX('Lorri 401b'!L:L,MATCH('Retirement Calculator'!A151,'Lorri 401b'!N:N,0),0)</f>
        <v>4416063.2120667491</v>
      </c>
      <c r="S151" s="25">
        <f t="shared" ca="1" si="7"/>
        <v>6694222.8993598353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6404.7404596389215</v>
      </c>
      <c r="K152" s="25">
        <f t="shared" si="4"/>
        <v>16520.094745597391</v>
      </c>
      <c r="L152" s="25"/>
      <c r="N152" s="25">
        <f>'Combined Retirement'!$C$18/12</f>
        <v>33932.660666666663</v>
      </c>
      <c r="O152" s="25">
        <f t="shared" si="5"/>
        <v>11007.82546143035</v>
      </c>
      <c r="P152" s="25">
        <f t="shared" si="6"/>
        <v>22924.835205236312</v>
      </c>
      <c r="Q152" s="25">
        <f t="array" aca="1" ref="Q152" ca="1">INDEX('Isaac 401k'!L:L,MATCH('Retirement Calculator'!A152,'Isaac 401k'!N:N,0),0)</f>
        <v>2281220.5924452529</v>
      </c>
      <c r="R152" s="25">
        <f t="array" aca="1" ref="R152" ca="1">INDEX('Lorri 401b'!L:L,MATCH('Retirement Calculator'!A152,'Lorri 401b'!N:N,0),0)</f>
        <v>4417874.5469766557</v>
      </c>
      <c r="S152" s="25">
        <f t="shared" ca="1" si="7"/>
        <v>6699095.1394219082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6404.7404596389215</v>
      </c>
      <c r="K153" s="25">
        <f t="shared" si="4"/>
        <v>16520.094745597391</v>
      </c>
      <c r="L153" s="25"/>
      <c r="N153" s="25">
        <f>'Combined Retirement'!$C$18/12</f>
        <v>33932.660666666663</v>
      </c>
      <c r="O153" s="25">
        <f t="shared" si="5"/>
        <v>11007.82546143035</v>
      </c>
      <c r="P153" s="25">
        <f t="shared" si="6"/>
        <v>22924.835205236312</v>
      </c>
      <c r="Q153" s="25">
        <f t="array" aca="1" ref="Q153" ca="1">INDEX('Isaac 401k'!L:L,MATCH('Retirement Calculator'!A153,'Isaac 401k'!N:N,0),0)</f>
        <v>2284294.2513688873</v>
      </c>
      <c r="R153" s="25">
        <f t="array" aca="1" ref="R153" ca="1">INDEX('Lorri 401b'!L:L,MATCH('Retirement Calculator'!A153,'Lorri 401b'!N:N,0),0)</f>
        <v>4419693.4291153541</v>
      </c>
      <c r="S153" s="25">
        <f t="shared" ca="1" si="7"/>
        <v>6703987.6804842409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6404.7404596389215</v>
      </c>
      <c r="K154" s="25">
        <f t="shared" si="4"/>
        <v>16520.094745597391</v>
      </c>
      <c r="L154" s="25"/>
      <c r="N154" s="25">
        <f>'Combined Retirement'!$C$18/12</f>
        <v>33932.660666666663</v>
      </c>
      <c r="O154" s="25">
        <f t="shared" si="5"/>
        <v>11007.82546143035</v>
      </c>
      <c r="P154" s="25">
        <f t="shared" si="6"/>
        <v>22924.835205236312</v>
      </c>
      <c r="Q154" s="25">
        <f t="array" aca="1" ref="Q154" ca="1">INDEX('Isaac 401k'!L:L,MATCH('Retirement Calculator'!A154,'Isaac 401k'!N:N,0),0)</f>
        <v>2287380.7172047035</v>
      </c>
      <c r="R154" s="25">
        <f t="array" aca="1" ref="R154" ca="1">INDEX('Lorri 401b'!L:L,MATCH('Retirement Calculator'!A154,'Lorri 401b'!N:N,0),0)</f>
        <v>4421519.8899296299</v>
      </c>
      <c r="S154" s="25">
        <f t="shared" ca="1" si="7"/>
        <v>6708900.6071343329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6404.7404596389215</v>
      </c>
      <c r="K155" s="25">
        <f t="shared" si="4"/>
        <v>16520.094745597391</v>
      </c>
      <c r="L155" s="25"/>
      <c r="N155" s="25">
        <f>'Combined Retirement'!$C$18/12</f>
        <v>33932.660666666663</v>
      </c>
      <c r="O155" s="25">
        <f t="shared" si="5"/>
        <v>11007.82546143035</v>
      </c>
      <c r="P155" s="25">
        <f t="shared" si="6"/>
        <v>22924.835205236312</v>
      </c>
      <c r="Q155" s="25">
        <f t="array" aca="1" ref="Q155" ca="1">INDEX('Isaac 401k'!L:L,MATCH('Retirement Calculator'!A155,'Isaac 401k'!N:N,0),0)</f>
        <v>2290480.0433148355</v>
      </c>
      <c r="R155" s="25">
        <f t="array" aca="1" ref="R155" ca="1">INDEX('Lorri 401b'!L:L,MATCH('Retirement Calculator'!A155,'Lorri 401b'!N:N,0),0)</f>
        <v>4423353.9609972993</v>
      </c>
      <c r="S155" s="25">
        <f t="shared" ca="1" si="7"/>
        <v>6713834.0043121353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6404.7404596389215</v>
      </c>
      <c r="K156" s="25">
        <f t="shared" si="4"/>
        <v>16520.094745597391</v>
      </c>
      <c r="L156" s="25"/>
      <c r="N156" s="25">
        <f>'Combined Retirement'!$C$18/12</f>
        <v>33932.660666666663</v>
      </c>
      <c r="O156" s="25">
        <f t="shared" si="5"/>
        <v>11007.82546143035</v>
      </c>
      <c r="P156" s="25">
        <f t="shared" si="6"/>
        <v>22924.835205236312</v>
      </c>
      <c r="Q156" s="25">
        <f t="array" aca="1" ref="Q156" ca="1">INDEX('Isaac 401k'!L:L,MATCH('Retirement Calculator'!A156,'Isaac 401k'!N:N,0),0)</f>
        <v>2293592.2832837598</v>
      </c>
      <c r="R156" s="25">
        <f t="array" aca="1" ref="R156" ca="1">INDEX('Lorri 401b'!L:L,MATCH('Retirement Calculator'!A156,'Lorri 401b'!N:N,0),0)</f>
        <v>4425195.6740277503</v>
      </c>
      <c r="S156" s="25">
        <f t="shared" ca="1" si="7"/>
        <v>6718787.9573115101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6404.7404596389215</v>
      </c>
      <c r="K157" s="25">
        <f t="shared" si="4"/>
        <v>16520.094745597391</v>
      </c>
      <c r="L157" s="25"/>
      <c r="N157" s="25">
        <f>'Combined Retirement'!$C$18/12</f>
        <v>33932.660666666663</v>
      </c>
      <c r="O157" s="25">
        <f t="shared" si="5"/>
        <v>11007.82546143035</v>
      </c>
      <c r="P157" s="25">
        <f t="shared" si="6"/>
        <v>22924.835205236312</v>
      </c>
      <c r="Q157" s="25">
        <f t="array" aca="1" ref="Q157" ca="1">INDEX('Isaac 401k'!L:L,MATCH('Retirement Calculator'!A157,'Isaac 401k'!N:N,0),0)</f>
        <v>2296717.4909192212</v>
      </c>
      <c r="R157" s="25">
        <f t="array" aca="1" ref="R157" ca="1">INDEX('Lorri 401b'!L:L,MATCH('Retirement Calculator'!A157,'Lorri 401b'!N:N,0),0)</f>
        <v>4427045.0608624946</v>
      </c>
      <c r="S157" s="25">
        <f t="shared" ca="1" si="7"/>
        <v>6723762.5517817158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6404.7404596389215</v>
      </c>
      <c r="K158" s="25">
        <f t="shared" si="4"/>
        <v>16520.094745597391</v>
      </c>
      <c r="L158" s="25"/>
      <c r="N158" s="25">
        <f>'Combined Retirement'!$C$18/12</f>
        <v>33932.660666666663</v>
      </c>
      <c r="O158" s="25">
        <f t="shared" si="5"/>
        <v>11007.82546143035</v>
      </c>
      <c r="P158" s="25">
        <f t="shared" si="6"/>
        <v>22924.835205236312</v>
      </c>
      <c r="Q158" s="25">
        <f t="array" aca="1" ref="Q158" ca="1">INDEX('Isaac 401k'!L:L,MATCH('Retirement Calculator'!A158,'Isaac 401k'!N:N,0),0)</f>
        <v>2299855.7202531635</v>
      </c>
      <c r="R158" s="25">
        <f t="array" aca="1" ref="R158" ca="1">INDEX('Lorri 401b'!L:L,MATCH('Retirement Calculator'!A158,'Lorri 401b'!N:N,0),0)</f>
        <v>4428902.1534757176</v>
      </c>
      <c r="S158" s="25">
        <f t="shared" ca="1" si="7"/>
        <v>6728757.8737288807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6404.7404596389215</v>
      </c>
      <c r="K159" s="25">
        <f t="shared" si="4"/>
        <v>16520.094745597391</v>
      </c>
      <c r="L159" s="25"/>
      <c r="N159" s="25">
        <f>'Combined Retirement'!$C$18/12</f>
        <v>33932.660666666663</v>
      </c>
      <c r="O159" s="25">
        <f t="shared" si="5"/>
        <v>11007.82546143035</v>
      </c>
      <c r="P159" s="25">
        <f t="shared" si="6"/>
        <v>22924.835205236312</v>
      </c>
      <c r="Q159" s="25">
        <f t="array" aca="1" ref="Q159" ca="1">INDEX('Isaac 401k'!L:L,MATCH('Retirement Calculator'!A159,'Isaac 401k'!N:N,0),0)</f>
        <v>2303007.0255426639</v>
      </c>
      <c r="R159" s="25">
        <f t="array" aca="1" ref="R159" ca="1">INDEX('Lorri 401b'!L:L,MATCH('Retirement Calculator'!A159,'Lorri 401b'!N:N,0),0)</f>
        <v>4430766.9839748284</v>
      </c>
      <c r="S159" s="25">
        <f t="shared" ca="1" si="7"/>
        <v>6733774.0095174927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6404.7404596389215</v>
      </c>
      <c r="K160" s="25">
        <f t="shared" si="4"/>
        <v>16520.094745597391</v>
      </c>
      <c r="L160" s="25"/>
      <c r="N160" s="25">
        <f>'Combined Retirement'!$C$18/12</f>
        <v>33932.660666666663</v>
      </c>
      <c r="O160" s="25">
        <f t="shared" si="5"/>
        <v>11007.82546143035</v>
      </c>
      <c r="P160" s="25">
        <f t="shared" si="6"/>
        <v>22924.835205236312</v>
      </c>
      <c r="Q160" s="25">
        <f t="array" aca="1" ref="Q160" ca="1">INDEX('Isaac 401k'!L:L,MATCH('Retirement Calculator'!A160,'Isaac 401k'!N:N,0),0)</f>
        <v>2306171.4612708706</v>
      </c>
      <c r="R160" s="25">
        <f t="array" aca="1" ref="R160" ca="1">INDEX('Lorri 401b'!L:L,MATCH('Retirement Calculator'!A160,'Lorri 401b'!N:N,0),0)</f>
        <v>4432639.5846010186</v>
      </c>
      <c r="S160" s="25">
        <f t="shared" ca="1" si="7"/>
        <v>6738811.0458718892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6404.7404596389215</v>
      </c>
      <c r="K161" s="25">
        <f t="shared" si="4"/>
        <v>16520.094745597391</v>
      </c>
      <c r="L161" s="25"/>
      <c r="N161" s="25">
        <f>'Combined Retirement'!$C$18/12</f>
        <v>33932.660666666663</v>
      </c>
      <c r="O161" s="25">
        <f t="shared" si="5"/>
        <v>11007.82546143035</v>
      </c>
      <c r="P161" s="25">
        <f t="shared" si="6"/>
        <v>22924.835205236312</v>
      </c>
      <c r="Q161" s="25">
        <f t="array" aca="1" ref="Q161" ca="1">INDEX('Isaac 401k'!L:L,MATCH('Retirement Calculator'!A161,'Isaac 401k'!N:N,0),0)</f>
        <v>2309349.0821479452</v>
      </c>
      <c r="R161" s="25">
        <f t="array" aca="1" ref="R161" ca="1">INDEX('Lorri 401b'!L:L,MATCH('Retirement Calculator'!A161,'Lorri 401b'!N:N,0),0)</f>
        <v>4434519.9877298186</v>
      </c>
      <c r="S161" s="25">
        <f t="shared" ca="1" si="7"/>
        <v>6743869.0698777642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6404.7404596389215</v>
      </c>
      <c r="K162" s="25">
        <f t="shared" si="4"/>
        <v>16520.094745597391</v>
      </c>
      <c r="L162" s="25"/>
      <c r="N162" s="25">
        <f>'Combined Retirement'!$C$18/12</f>
        <v>33932.660666666663</v>
      </c>
      <c r="O162" s="25">
        <f t="shared" si="5"/>
        <v>11007.82546143035</v>
      </c>
      <c r="P162" s="25">
        <f t="shared" si="6"/>
        <v>22924.835205236312</v>
      </c>
      <c r="Q162" s="25">
        <f t="array" aca="1" ref="Q162" ca="1">INDEX('Isaac 401k'!L:L,MATCH('Retirement Calculator'!A162,'Isaac 401k'!N:N,0),0)</f>
        <v>2312539.9431120073</v>
      </c>
      <c r="R162" s="25">
        <f t="array" aca="1" ref="R162" ca="1">INDEX('Lorri 401b'!L:L,MATCH('Retirement Calculator'!A162,'Lorri 401b'!N:N,0),0)</f>
        <v>4436408.2258716552</v>
      </c>
      <c r="S162" s="25">
        <f t="shared" ca="1" si="7"/>
        <v>6748948.1689836625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6404.7404596389215</v>
      </c>
      <c r="K163" s="25">
        <f t="shared" si="4"/>
        <v>16520.094745597391</v>
      </c>
      <c r="L163" s="25"/>
      <c r="N163" s="25">
        <f>'Combined Retirement'!$C$18/12</f>
        <v>33932.660666666663</v>
      </c>
      <c r="O163" s="25">
        <f t="shared" si="5"/>
        <v>11007.82546143035</v>
      </c>
      <c r="P163" s="25">
        <f t="shared" si="6"/>
        <v>22924.835205236312</v>
      </c>
      <c r="Q163" s="25">
        <f t="array" aca="1" ref="Q163" ca="1">INDEX('Isaac 401k'!L:L,MATCH('Retirement Calculator'!A163,'Isaac 401k'!N:N,0),0)</f>
        <v>2315744.0993300863</v>
      </c>
      <c r="R163" s="25">
        <f t="array" aca="1" ref="R163" ca="1">INDEX('Lorri 401b'!L:L,MATCH('Retirement Calculator'!A163,'Lorri 401b'!N:N,0),0)</f>
        <v>4438304.3316724161</v>
      </c>
      <c r="S163" s="25">
        <f t="shared" ca="1" si="7"/>
        <v>6754048.4310025023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6404.7404596389215</v>
      </c>
      <c r="K164" s="25">
        <f t="shared" si="4"/>
        <v>16520.094745597391</v>
      </c>
      <c r="L164" s="25"/>
      <c r="N164" s="25">
        <f>'Combined Retirement'!$C$18/12</f>
        <v>33932.660666666663</v>
      </c>
      <c r="O164" s="25">
        <f t="shared" si="5"/>
        <v>11007.82546143035</v>
      </c>
      <c r="P164" s="25">
        <f t="shared" si="6"/>
        <v>22924.835205236312</v>
      </c>
      <c r="Q164" s="25">
        <f t="array" aca="1" ref="Q164" ca="1">INDEX('Isaac 401k'!L:L,MATCH('Retirement Calculator'!A164,'Isaac 401k'!N:N,0),0)</f>
        <v>2318961.6061990741</v>
      </c>
      <c r="R164" s="25">
        <f t="array" aca="1" ref="R164" ca="1">INDEX('Lorri 401b'!L:L,MATCH('Retirement Calculator'!A164,'Lorri 401b'!N:N,0),0)</f>
        <v>4440208.3379140133</v>
      </c>
      <c r="S164" s="25">
        <f t="shared" ca="1" si="7"/>
        <v>6759169.9441130869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6404.7404596389215</v>
      </c>
      <c r="K165" s="25">
        <f t="shared" si="4"/>
        <v>16520.094745597391</v>
      </c>
      <c r="L165" s="25"/>
      <c r="N165" s="25">
        <f>'Combined Retirement'!$C$18/12</f>
        <v>33932.660666666663</v>
      </c>
      <c r="O165" s="25">
        <f t="shared" si="5"/>
        <v>11007.82546143035</v>
      </c>
      <c r="P165" s="25">
        <f t="shared" si="6"/>
        <v>22924.835205236312</v>
      </c>
      <c r="Q165" s="25">
        <f t="array" aca="1" ref="Q165" ca="1">INDEX('Isaac 401k'!L:L,MATCH('Retirement Calculator'!A165,'Isaac 401k'!N:N,0),0)</f>
        <v>2322192.5193466828</v>
      </c>
      <c r="R165" s="25">
        <f t="array" aca="1" ref="R165" ca="1">INDEX('Lorri 401b'!L:L,MATCH('Retirement Calculator'!A165,'Lorri 401b'!N:N,0),0)</f>
        <v>4442120.2775149504</v>
      </c>
      <c r="S165" s="25">
        <f t="shared" ca="1" si="7"/>
        <v>6764312.7968616337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6404.7404596389215</v>
      </c>
      <c r="K166" s="25">
        <f t="shared" si="4"/>
        <v>16520.094745597391</v>
      </c>
      <c r="L166" s="25"/>
      <c r="N166" s="25">
        <f>'Combined Retirement'!$C$18/12</f>
        <v>33932.660666666663</v>
      </c>
      <c r="O166" s="25">
        <f t="shared" si="5"/>
        <v>11007.82546143035</v>
      </c>
      <c r="P166" s="25">
        <f t="shared" si="6"/>
        <v>22924.835205236312</v>
      </c>
      <c r="Q166" s="25">
        <f t="array" aca="1" ref="Q166" ca="1">INDEX('Isaac 401k'!L:L,MATCH('Retirement Calculator'!A166,'Isaac 401k'!N:N,0),0)</f>
        <v>2325436.8946324065</v>
      </c>
      <c r="R166" s="25">
        <f t="array" aca="1" ref="R166" ca="1">INDEX('Lorri 401b'!L:L,MATCH('Retirement Calculator'!A166,'Lorri 401b'!N:N,0),0)</f>
        <v>4444040.1835308913</v>
      </c>
      <c r="S166" s="25">
        <f t="shared" ca="1" si="7"/>
        <v>6769477.0781632978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6404.7404596389215</v>
      </c>
      <c r="K167" s="25">
        <f t="shared" si="4"/>
        <v>16520.094745597391</v>
      </c>
      <c r="L167" s="25"/>
      <c r="N167" s="25">
        <f>'Combined Retirement'!$C$18/12</f>
        <v>33932.660666666663</v>
      </c>
      <c r="O167" s="25">
        <f t="shared" si="5"/>
        <v>11007.82546143035</v>
      </c>
      <c r="P167" s="25">
        <f t="shared" si="6"/>
        <v>22924.835205236312</v>
      </c>
      <c r="Q167" s="25">
        <f t="array" aca="1" ref="Q167" ca="1">INDEX('Isaac 401k'!L:L,MATCH('Retirement Calculator'!A167,'Isaac 401k'!N:N,0),0)</f>
        <v>2328694.7881484875</v>
      </c>
      <c r="R167" s="25">
        <f t="array" aca="1" ref="R167" ca="1">INDEX('Lorri 401b'!L:L,MATCH('Retirement Calculator'!A167,'Lorri 401b'!N:N,0),0)</f>
        <v>4445968.0891552325</v>
      </c>
      <c r="S167" s="25">
        <f t="shared" ca="1" si="7"/>
        <v>6774662.8773037195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6404.7404596389215</v>
      </c>
      <c r="K168" s="25">
        <f t="shared" si="4"/>
        <v>16520.094745597391</v>
      </c>
      <c r="L168" s="25"/>
      <c r="N168" s="25">
        <f>'Combined Retirement'!$C$18/12</f>
        <v>33932.660666666663</v>
      </c>
      <c r="O168" s="25">
        <f t="shared" si="5"/>
        <v>11007.82546143035</v>
      </c>
      <c r="P168" s="25">
        <f t="shared" si="6"/>
        <v>22924.835205236312</v>
      </c>
      <c r="Q168" s="25">
        <f t="array" aca="1" ref="Q168" ca="1">INDEX('Isaac 401k'!L:L,MATCH('Retirement Calculator'!A168,'Isaac 401k'!N:N,0),0)</f>
        <v>2331966.2562208851</v>
      </c>
      <c r="R168" s="25">
        <f t="array" aca="1" ref="R168" ca="1">INDEX('Lorri 401b'!L:L,MATCH('Retirement Calculator'!A168,'Lorri 401b'!N:N,0),0)</f>
        <v>4447904.0277196746</v>
      </c>
      <c r="S168" s="25">
        <f t="shared" ca="1" si="7"/>
        <v>6779870.2839405593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6404.7404596389215</v>
      </c>
      <c r="K169" s="25">
        <f t="shared" si="4"/>
        <v>16520.094745597391</v>
      </c>
      <c r="L169" s="25"/>
      <c r="N169" s="25">
        <f>'Combined Retirement'!$C$18/12</f>
        <v>33932.660666666663</v>
      </c>
      <c r="O169" s="25">
        <f t="shared" si="5"/>
        <v>11007.82546143035</v>
      </c>
      <c r="P169" s="25">
        <f t="shared" si="6"/>
        <v>22924.835205236312</v>
      </c>
      <c r="Q169" s="25">
        <f t="array" aca="1" ref="Q169" ca="1">INDEX('Isaac 401k'!L:L,MATCH('Retirement Calculator'!A169,'Isaac 401k'!N:N,0),0)</f>
        <v>2335251.3554102513</v>
      </c>
      <c r="R169" s="25">
        <f t="array" aca="1" ref="R169" ca="1">INDEX('Lorri 401b'!L:L,MATCH('Retirement Calculator'!A169,'Lorri 401b'!N:N,0),0)</f>
        <v>4449848.0326948017</v>
      </c>
      <c r="S169" s="25">
        <f t="shared" ca="1" si="7"/>
        <v>6785099.3881050535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6404.7404596389215</v>
      </c>
      <c r="K170" s="25">
        <f t="shared" si="4"/>
        <v>16520.094745597391</v>
      </c>
      <c r="L170" s="25"/>
      <c r="N170" s="25">
        <f>'Combined Retirement'!$C$18/12</f>
        <v>33932.660666666663</v>
      </c>
      <c r="O170" s="25">
        <f t="shared" si="5"/>
        <v>11007.82546143035</v>
      </c>
      <c r="P170" s="25">
        <f t="shared" si="6"/>
        <v>22924.835205236312</v>
      </c>
      <c r="Q170" s="25">
        <f t="array" aca="1" ref="Q170" ca="1">INDEX('Isaac 401k'!L:L,MATCH('Retirement Calculator'!A170,'Isaac 401k'!N:N,0),0)</f>
        <v>2338550.1425129063</v>
      </c>
      <c r="R170" s="25">
        <f t="array" aca="1" ref="R170" ca="1">INDEX('Lorri 401b'!L:L,MATCH('Retirement Calculator'!A170,'Lorri 401b'!N:N,0),0)</f>
        <v>4451800.1376906587</v>
      </c>
      <c r="S170" s="25">
        <f t="shared" ca="1" si="7"/>
        <v>6790350.280203565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6404.7404596389215</v>
      </c>
      <c r="K171" s="25">
        <f t="shared" si="4"/>
        <v>16520.094745597391</v>
      </c>
      <c r="L171" s="25"/>
      <c r="N171" s="25">
        <f>'Combined Retirement'!$C$18/12</f>
        <v>33932.660666666663</v>
      </c>
      <c r="O171" s="25">
        <f t="shared" si="5"/>
        <v>11007.82546143035</v>
      </c>
      <c r="P171" s="25">
        <f t="shared" si="6"/>
        <v>22924.835205236312</v>
      </c>
      <c r="Q171" s="25">
        <f t="array" aca="1" ref="Q171" ca="1">INDEX('Isaac 401k'!L:L,MATCH('Retirement Calculator'!A171,'Isaac 401k'!N:N,0),0)</f>
        <v>2341862.6745618223</v>
      </c>
      <c r="R171" s="25">
        <f t="array" aca="1" ref="R171" ca="1">INDEX('Lorri 401b'!L:L,MATCH('Retirement Calculator'!A171,'Lorri 401b'!N:N,0),0)</f>
        <v>4453760.3764573317</v>
      </c>
      <c r="S171" s="25">
        <f t="shared" ca="1" si="7"/>
        <v>6795623.0510191545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6404.7404596389215</v>
      </c>
      <c r="K172" s="25">
        <f t="shared" si="4"/>
        <v>16520.094745597391</v>
      </c>
      <c r="L172" s="25"/>
      <c r="N172" s="25">
        <f>'Combined Retirement'!$C$18/12</f>
        <v>33932.660666666663</v>
      </c>
      <c r="O172" s="25">
        <f t="shared" si="5"/>
        <v>11007.82546143035</v>
      </c>
      <c r="P172" s="25">
        <f t="shared" si="6"/>
        <v>22924.835205236312</v>
      </c>
      <c r="Q172" s="25">
        <f t="array" aca="1" ref="Q172" ca="1">INDEX('Isaac 401k'!L:L,MATCH('Retirement Calculator'!A172,'Isaac 401k'!N:N,0),0)</f>
        <v>2345189.008827609</v>
      </c>
      <c r="R172" s="25">
        <f t="array" aca="1" ref="R172" ca="1">INDEX('Lorri 401b'!L:L,MATCH('Retirement Calculator'!A172,'Lorri 401b'!N:N,0),0)</f>
        <v>4455728.7828855328</v>
      </c>
      <c r="S172" s="25">
        <f t="shared" ca="1" si="7"/>
        <v>6800917.7917131418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6404.7404596389215</v>
      </c>
      <c r="K173" s="25">
        <f t="shared" si="4"/>
        <v>16520.094745597391</v>
      </c>
      <c r="L173" s="25"/>
      <c r="N173" s="25">
        <f>'Combined Retirement'!$C$18/12</f>
        <v>33932.660666666663</v>
      </c>
      <c r="O173" s="25">
        <f t="shared" si="5"/>
        <v>11007.82546143035</v>
      </c>
      <c r="P173" s="25">
        <f t="shared" si="6"/>
        <v>22924.835205236312</v>
      </c>
      <c r="Q173" s="25">
        <f t="array" aca="1" ref="Q173" ca="1">INDEX('Isaac 401k'!L:L,MATCH('Retirement Calculator'!A173,'Isaac 401k'!N:N,0),0)</f>
        <v>2348529.2028195029</v>
      </c>
      <c r="R173" s="25">
        <f t="array" aca="1" ref="R173" ca="1">INDEX('Lorri 401b'!L:L,MATCH('Retirement Calculator'!A173,'Lorri 401b'!N:N,0),0)</f>
        <v>4457705.391007185</v>
      </c>
      <c r="S173" s="25">
        <f t="shared" ca="1" si="7"/>
        <v>6806234.5938266879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6404.7404596389215</v>
      </c>
      <c r="K174" s="25">
        <f t="shared" si="4"/>
        <v>16520.094745597391</v>
      </c>
      <c r="L174" s="25"/>
      <c r="N174" s="25">
        <f>'Combined Retirement'!$C$18/12</f>
        <v>33932.660666666663</v>
      </c>
      <c r="O174" s="25">
        <f t="shared" si="5"/>
        <v>11007.82546143035</v>
      </c>
      <c r="P174" s="25">
        <f t="shared" si="6"/>
        <v>22924.835205236312</v>
      </c>
      <c r="Q174" s="25">
        <f t="array" aca="1" ref="Q174" ca="1">INDEX('Isaac 401k'!L:L,MATCH('Retirement Calculator'!A174,'Isaac 401k'!N:N,0),0)</f>
        <v>2351883.3142863633</v>
      </c>
      <c r="R174" s="25">
        <f t="array" aca="1" ref="R174" ca="1">INDEX('Lorri 401b'!L:L,MATCH('Retirement Calculator'!A174,'Lorri 401b'!N:N,0),0)</f>
        <v>4459690.2349960105</v>
      </c>
      <c r="S174" s="25">
        <f t="shared" ca="1" si="7"/>
        <v>6811573.5492823739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6404.7404596389215</v>
      </c>
      <c r="K175" s="25">
        <f t="shared" si="4"/>
        <v>16520.094745597391</v>
      </c>
      <c r="L175" s="25"/>
      <c r="N175" s="25">
        <f>'Combined Retirement'!$C$18/12</f>
        <v>33932.660666666663</v>
      </c>
      <c r="O175" s="25">
        <f t="shared" si="5"/>
        <v>11007.82546143035</v>
      </c>
      <c r="P175" s="25">
        <f t="shared" si="6"/>
        <v>22924.835205236312</v>
      </c>
      <c r="Q175" s="25">
        <f t="array" aca="1" ref="Q175" ca="1">INDEX('Isaac 401k'!L:L,MATCH('Retirement Calculator'!A175,'Isaac 401k'!N:N,0),0)</f>
        <v>2355251.4012176688</v>
      </c>
      <c r="R175" s="25">
        <f t="array" aca="1" ref="R175" ca="1">INDEX('Lorri 401b'!L:L,MATCH('Retirement Calculator'!A175,'Lorri 401b'!N:N,0),0)</f>
        <v>4461683.3491681227</v>
      </c>
      <c r="S175" s="25">
        <f t="shared" ca="1" si="7"/>
        <v>6816934.7503857911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6404.7404596389215</v>
      </c>
      <c r="K176" s="25">
        <f t="shared" si="4"/>
        <v>16520.094745597391</v>
      </c>
      <c r="L176" s="25"/>
      <c r="N176" s="25">
        <f>'Combined Retirement'!$C$18/12</f>
        <v>33932.660666666663</v>
      </c>
      <c r="O176" s="25">
        <f t="shared" si="5"/>
        <v>11007.82546143035</v>
      </c>
      <c r="P176" s="25">
        <f t="shared" si="6"/>
        <v>22924.835205236312</v>
      </c>
      <c r="Q176" s="25">
        <f t="array" aca="1" ref="Q176" ca="1">INDEX('Isaac 401k'!L:L,MATCH('Retirement Calculator'!A176,'Isaac 401k'!N:N,0),0)</f>
        <v>2358633.5218445216</v>
      </c>
      <c r="R176" s="25">
        <f t="array" aca="1" ref="R176" ca="1">INDEX('Lorri 401b'!L:L,MATCH('Retirement Calculator'!A176,'Lorri 401b'!N:N,0),0)</f>
        <v>4463684.7679826189</v>
      </c>
      <c r="S176" s="25">
        <f t="shared" ca="1" si="7"/>
        <v>6822318.28982714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6404.7404596389215</v>
      </c>
      <c r="K177" s="25">
        <f t="shared" si="4"/>
        <v>16520.094745597391</v>
      </c>
      <c r="L177" s="25"/>
      <c r="N177" s="25">
        <f>'Combined Retirement'!$C$18/12</f>
        <v>33932.660666666663</v>
      </c>
      <c r="O177" s="25">
        <f t="shared" si="5"/>
        <v>11007.82546143035</v>
      </c>
      <c r="P177" s="25">
        <f t="shared" si="6"/>
        <v>22924.835205236312</v>
      </c>
      <c r="Q177" s="25">
        <f t="array" aca="1" ref="Q177" ca="1">INDEX('Isaac 401k'!L:L,MATCH('Retirement Calculator'!A177,'Isaac 401k'!N:N,0),0)</f>
        <v>2362029.7346406528</v>
      </c>
      <c r="R177" s="25">
        <f t="array" aca="1" ref="R177" ca="1">INDEX('Lorri 401b'!L:L,MATCH('Retirement Calculator'!A177,'Lorri 401b'!N:N,0),0)</f>
        <v>4465694.5260421755</v>
      </c>
      <c r="S177" s="25">
        <f t="shared" ca="1" si="7"/>
        <v>6827724.2606828287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6404.7404596389215</v>
      </c>
      <c r="K178" s="25">
        <f t="shared" si="4"/>
        <v>16520.094745597391</v>
      </c>
      <c r="L178" s="25"/>
      <c r="N178" s="25">
        <f>'Combined Retirement'!$C$18/12</f>
        <v>33932.660666666663</v>
      </c>
      <c r="O178" s="25">
        <f t="shared" si="5"/>
        <v>11007.82546143035</v>
      </c>
      <c r="P178" s="25">
        <f t="shared" si="6"/>
        <v>22924.835205236312</v>
      </c>
      <c r="Q178" s="25">
        <f t="array" aca="1" ref="Q178" ca="1">INDEX('Isaac 401k'!L:L,MATCH('Retirement Calculator'!A178,'Isaac 401k'!N:N,0),0)</f>
        <v>2365440.0983234346</v>
      </c>
      <c r="R178" s="25">
        <f t="array" aca="1" ref="R178" ca="1">INDEX('Lorri 401b'!L:L,MATCH('Retirement Calculator'!A178,'Lorri 401b'!N:N,0),0)</f>
        <v>4467712.6580936471</v>
      </c>
      <c r="S178" s="25">
        <f t="shared" ca="1" si="7"/>
        <v>6833152.7564170817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6404.7404596389215</v>
      </c>
      <c r="K179" s="25">
        <f t="shared" si="4"/>
        <v>16520.094745597391</v>
      </c>
      <c r="L179" s="25"/>
      <c r="N179" s="25">
        <f>'Combined Retirement'!$C$18/12</f>
        <v>33932.660666666663</v>
      </c>
      <c r="O179" s="25">
        <f t="shared" si="5"/>
        <v>11007.82546143035</v>
      </c>
      <c r="P179" s="25">
        <f t="shared" si="6"/>
        <v>22924.835205236312</v>
      </c>
      <c r="Q179" s="25">
        <f t="array" aca="1" ref="Q179" ca="1">INDEX('Isaac 401k'!L:L,MATCH('Retirement Calculator'!A179,'Isaac 401k'!N:N,0),0)</f>
        <v>2368864.6718548946</v>
      </c>
      <c r="R179" s="25">
        <f t="array" aca="1" ref="R179" ca="1">INDEX('Lorri 401b'!L:L,MATCH('Retirement Calculator'!A179,'Lorri 401b'!N:N,0),0)</f>
        <v>4469739.1990286661</v>
      </c>
      <c r="S179" s="25">
        <f t="shared" ca="1" si="7"/>
        <v>6838603.8708835607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6404.7404596389215</v>
      </c>
      <c r="K180" s="25">
        <f t="shared" si="4"/>
        <v>16520.094745597391</v>
      </c>
      <c r="L180" s="25"/>
      <c r="N180" s="25">
        <f>'Combined Retirement'!$C$18/12</f>
        <v>33932.660666666663</v>
      </c>
      <c r="O180" s="25">
        <f t="shared" si="5"/>
        <v>11007.82546143035</v>
      </c>
      <c r="P180" s="25">
        <f t="shared" si="6"/>
        <v>22924.835205236312</v>
      </c>
      <c r="Q180" s="25">
        <f t="array" aca="1" ref="Q180" ca="1">INDEX('Isaac 401k'!L:L,MATCH('Retirement Calculator'!A180,'Isaac 401k'!N:N,0),0)</f>
        <v>2372303.5144427358</v>
      </c>
      <c r="R180" s="25">
        <f t="array" aca="1" ref="R180" ca="1">INDEX('Lorri 401b'!L:L,MATCH('Retirement Calculator'!A180,'Lorri 401b'!N:N,0),0)</f>
        <v>4471774.1838842481</v>
      </c>
      <c r="S180" s="25">
        <f t="shared" ca="1" si="7"/>
        <v>6844077.6983269844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6404.7404596389215</v>
      </c>
      <c r="K181" s="25">
        <f t="shared" si="4"/>
        <v>16520.094745597391</v>
      </c>
      <c r="L181" s="25"/>
      <c r="N181" s="25">
        <f>'Combined Retirement'!$C$18/12</f>
        <v>33932.660666666663</v>
      </c>
      <c r="O181" s="25">
        <f t="shared" si="5"/>
        <v>11007.82546143035</v>
      </c>
      <c r="P181" s="25">
        <f t="shared" si="6"/>
        <v>22924.835205236312</v>
      </c>
      <c r="Q181" s="25">
        <f t="array" aca="1" ref="Q181" ca="1">INDEX('Isaac 401k'!L:L,MATCH('Retirement Calculator'!A181,'Isaac 401k'!N:N,0),0)</f>
        <v>2375756.6855413597</v>
      </c>
      <c r="R181" s="25">
        <f t="array" aca="1" ref="R181" ca="1">INDEX('Lorri 401b'!L:L,MATCH('Retirement Calculator'!A181,'Lorri 401b'!N:N,0),0)</f>
        <v>4473817.6478433944</v>
      </c>
      <c r="S181" s="25">
        <f t="shared" ca="1" si="7"/>
        <v>6849574.3333847541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6404.7404596389215</v>
      </c>
      <c r="K182" s="25">
        <f t="shared" si="4"/>
        <v>16520.094745597391</v>
      </c>
      <c r="L182" s="25"/>
      <c r="N182" s="25">
        <f>'Combined Retirement'!$C$18/12</f>
        <v>33932.660666666663</v>
      </c>
      <c r="O182" s="25">
        <f t="shared" si="5"/>
        <v>11007.82546143035</v>
      </c>
      <c r="P182" s="25">
        <f t="shared" si="6"/>
        <v>22924.835205236312</v>
      </c>
      <c r="Q182" s="25">
        <f t="array" aca="1" ref="Q182" ca="1">INDEX('Isaac 401k'!L:L,MATCH('Retirement Calculator'!A182,'Isaac 401k'!N:N,0),0)</f>
        <v>2379224.2448528945</v>
      </c>
      <c r="R182" s="25">
        <f t="array" aca="1" ref="R182" ca="1">INDEX('Lorri 401b'!L:L,MATCH('Retirement Calculator'!A182,'Lorri 401b'!N:N,0),0)</f>
        <v>4475869.6262357039</v>
      </c>
      <c r="S182" s="25">
        <f t="shared" ca="1" si="7"/>
        <v>6855093.8710885979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6404.7404596389215</v>
      </c>
      <c r="K183" s="25">
        <f t="shared" si="4"/>
        <v>16520.094745597391</v>
      </c>
      <c r="L183" s="25"/>
      <c r="N183" s="25">
        <f>'Combined Retirement'!$C$18/12</f>
        <v>33932.660666666663</v>
      </c>
      <c r="O183" s="25">
        <f t="shared" si="5"/>
        <v>11007.82546143035</v>
      </c>
      <c r="P183" s="25">
        <f t="shared" si="6"/>
        <v>22924.835205236312</v>
      </c>
      <c r="Q183" s="25">
        <f t="array" aca="1" ref="Q183" ca="1">INDEX('Isaac 401k'!L:L,MATCH('Retirement Calculator'!A183,'Isaac 401k'!N:N,0),0)</f>
        <v>2382706.2523282273</v>
      </c>
      <c r="R183" s="25">
        <f t="array" aca="1" ref="R183" ca="1">INDEX('Lorri 401b'!L:L,MATCH('Retirement Calculator'!A183,'Lorri 401b'!N:N,0),0)</f>
        <v>4477930.1545379814</v>
      </c>
      <c r="S183" s="25">
        <f t="shared" ca="1" si="7"/>
        <v>6860636.4068662087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6404.7404596389215</v>
      </c>
      <c r="K184" s="25">
        <f t="shared" si="4"/>
        <v>16520.094745597391</v>
      </c>
      <c r="L184" s="25"/>
      <c r="N184" s="25">
        <f>'Combined Retirement'!$C$18/12</f>
        <v>33932.660666666663</v>
      </c>
      <c r="O184" s="25">
        <f t="shared" si="5"/>
        <v>11007.82546143035</v>
      </c>
      <c r="P184" s="25">
        <f t="shared" si="6"/>
        <v>22924.835205236312</v>
      </c>
      <c r="Q184" s="25">
        <f t="array" aca="1" ref="Q184" ca="1">INDEX('Isaac 401k'!L:L,MATCH('Retirement Calculator'!A184,'Isaac 401k'!N:N,0),0)</f>
        <v>2386202.7681680406</v>
      </c>
      <c r="R184" s="25">
        <f t="array" aca="1" ref="R184" ca="1">INDEX('Lorri 401b'!L:L,MATCH('Retirement Calculator'!A184,'Lorri 401b'!N:N,0),0)</f>
        <v>4479999.2683748519</v>
      </c>
      <c r="S184" s="25">
        <f t="shared" ca="1" si="7"/>
        <v>6866202.0365428925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6404.7404596389215</v>
      </c>
      <c r="K185" s="25">
        <f t="shared" si="4"/>
        <v>16520.094745597391</v>
      </c>
      <c r="L185" s="25"/>
      <c r="N185" s="25">
        <f>'Combined Retirement'!$C$18/12</f>
        <v>33932.660666666663</v>
      </c>
      <c r="O185" s="25">
        <f t="shared" si="5"/>
        <v>11007.82546143035</v>
      </c>
      <c r="P185" s="25">
        <f t="shared" si="6"/>
        <v>22924.835205236312</v>
      </c>
      <c r="Q185" s="25">
        <f t="array" aca="1" ref="Q185" ca="1">INDEX('Isaac 401k'!L:L,MATCH('Retirement Calculator'!A185,'Isaac 401k'!N:N,0),0)</f>
        <v>2389713.852823853</v>
      </c>
      <c r="R185" s="25">
        <f t="array" aca="1" ref="R185" ca="1">INDEX('Lorri 401b'!L:L,MATCH('Retirement Calculator'!A185,'Lorri 401b'!N:N,0),0)</f>
        <v>4482077.0035193758</v>
      </c>
      <c r="S185" s="25">
        <f t="shared" ca="1" si="7"/>
        <v>6871790.8563432284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6404.7404596389215</v>
      </c>
      <c r="K186" s="25">
        <f t="shared" si="4"/>
        <v>16520.094745597391</v>
      </c>
      <c r="L186" s="25"/>
      <c r="N186" s="25">
        <f>'Combined Retirement'!$C$18/12</f>
        <v>33932.660666666663</v>
      </c>
      <c r="O186" s="25">
        <f t="shared" si="5"/>
        <v>11007.82546143035</v>
      </c>
      <c r="P186" s="25">
        <f t="shared" si="6"/>
        <v>22924.835205236312</v>
      </c>
      <c r="Q186" s="25">
        <f t="array" aca="1" ref="Q186" ca="1">INDEX('Isaac 401k'!L:L,MATCH('Retirement Calculator'!A186,'Isaac 401k'!N:N,0),0)</f>
        <v>2393239.5669990648</v>
      </c>
      <c r="R186" s="25">
        <f t="array" aca="1" ref="R186" ca="1">INDEX('Lorri 401b'!L:L,MATCH('Retirement Calculator'!A186,'Lorri 401b'!N:N,0),0)</f>
        <v>4484163.3958936688</v>
      </c>
      <c r="S186" s="25">
        <f t="shared" ca="1" si="7"/>
        <v>6877402.9628927335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6404.7404596389215</v>
      </c>
      <c r="K187" s="25">
        <f t="shared" si="4"/>
        <v>16520.094745597391</v>
      </c>
      <c r="L187" s="25"/>
      <c r="N187" s="25">
        <f>'Combined Retirement'!$C$18/12</f>
        <v>33932.660666666663</v>
      </c>
      <c r="O187" s="25">
        <f t="shared" si="5"/>
        <v>11007.82546143035</v>
      </c>
      <c r="P187" s="25">
        <f t="shared" si="6"/>
        <v>22924.835205236312</v>
      </c>
      <c r="Q187" s="25">
        <f t="array" aca="1" ref="Q187" ca="1">INDEX('Isaac 401k'!L:L,MATCH('Retirement Calculator'!A187,'Isaac 401k'!N:N,0),0)</f>
        <v>2396779.9716500067</v>
      </c>
      <c r="R187" s="25">
        <f t="array" aca="1" ref="R187" ca="1">INDEX('Lorri 401b'!L:L,MATCH('Retirement Calculator'!A187,'Lorri 401b'!N:N,0),0)</f>
        <v>4486258.4815695211</v>
      </c>
      <c r="S187" s="25">
        <f t="shared" ca="1" si="7"/>
        <v>6883038.4532195274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6404.7404596389215</v>
      </c>
      <c r="K188" s="25">
        <f t="shared" si="4"/>
        <v>16520.094745597391</v>
      </c>
      <c r="L188" s="25"/>
      <c r="N188" s="25">
        <f>'Combined Retirement'!$C$18/12</f>
        <v>33932.660666666663</v>
      </c>
      <c r="O188" s="25">
        <f t="shared" si="5"/>
        <v>11007.82546143035</v>
      </c>
      <c r="P188" s="25">
        <f t="shared" si="6"/>
        <v>22924.835205236312</v>
      </c>
      <c r="Q188" s="25">
        <f t="array" aca="1" ref="Q188" ca="1">INDEX('Isaac 401k'!L:L,MATCH('Retirement Calculator'!A188,'Isaac 401k'!N:N,0),0)</f>
        <v>2400335.1279869941</v>
      </c>
      <c r="R188" s="25">
        <f t="array" aca="1" ref="R188" ca="1">INDEX('Lorri 401b'!L:L,MATCH('Retirement Calculator'!A188,'Lorri 401b'!N:N,0),0)</f>
        <v>4488362.2967690229</v>
      </c>
      <c r="S188" s="25">
        <f t="shared" ca="1" si="7"/>
        <v>6888697.4247560166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6404.7404596389215</v>
      </c>
      <c r="K189" s="25">
        <f t="shared" si="4"/>
        <v>16520.094745597391</v>
      </c>
      <c r="L189" s="25"/>
      <c r="N189" s="25">
        <f>'Combined Retirement'!$C$18/12</f>
        <v>33932.660666666663</v>
      </c>
      <c r="O189" s="25">
        <f t="shared" si="5"/>
        <v>11007.82546143035</v>
      </c>
      <c r="P189" s="25">
        <f t="shared" si="6"/>
        <v>22924.835205236312</v>
      </c>
      <c r="Q189" s="25">
        <f t="array" aca="1" ref="Q189" ca="1">INDEX('Isaac 401k'!L:L,MATCH('Retirement Calculator'!A189,'Isaac 401k'!N:N,0),0)</f>
        <v>2403905.0974753858</v>
      </c>
      <c r="R189" s="25">
        <f t="array" aca="1" ref="R189" ca="1">INDEX('Lorri 401b'!L:L,MATCH('Retirement Calculator'!A189,'Lorri 401b'!N:N,0),0)</f>
        <v>4490474.8778651897</v>
      </c>
      <c r="S189" s="25">
        <f t="shared" ca="1" si="7"/>
        <v>6894379.975340575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6404.7404596389215</v>
      </c>
      <c r="K190" s="25">
        <f t="shared" si="4"/>
        <v>16520.094745597391</v>
      </c>
      <c r="L190" s="25"/>
      <c r="N190" s="25">
        <f>'Combined Retirement'!$C$18/12</f>
        <v>33932.660666666663</v>
      </c>
      <c r="O190" s="25">
        <f t="shared" si="5"/>
        <v>11007.82546143035</v>
      </c>
      <c r="P190" s="25">
        <f t="shared" si="6"/>
        <v>22924.835205236312</v>
      </c>
      <c r="Q190" s="25">
        <f t="array" aca="1" ref="Q190" ca="1">INDEX('Isaac 401k'!L:L,MATCH('Retirement Calculator'!A190,'Isaac 401k'!N:N,0),0)</f>
        <v>2407489.9418366454</v>
      </c>
      <c r="R190" s="25">
        <f t="array" aca="1" ref="R190" ca="1">INDEX('Lorri 401b'!L:L,MATCH('Retirement Calculator'!A190,'Lorri 401b'!N:N,0),0)</f>
        <v>4492596.26138259</v>
      </c>
      <c r="S190" s="25">
        <f t="shared" ca="1" si="7"/>
        <v>6900086.2032192349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6404.7404596389215</v>
      </c>
      <c r="K191" s="25">
        <f t="shared" si="4"/>
        <v>16520.094745597391</v>
      </c>
      <c r="L191" s="25"/>
      <c r="N191" s="25">
        <f>'Combined Retirement'!$C$18/12</f>
        <v>33932.660666666663</v>
      </c>
      <c r="O191" s="25">
        <f t="shared" si="5"/>
        <v>11007.82546143035</v>
      </c>
      <c r="P191" s="25">
        <f t="shared" si="6"/>
        <v>22924.835205236312</v>
      </c>
      <c r="Q191" s="25">
        <f t="array" aca="1" ref="Q191" ca="1">INDEX('Isaac 401k'!L:L,MATCH('Retirement Calculator'!A191,'Isaac 401k'!N:N,0),0)</f>
        <v>2411089.7230494106</v>
      </c>
      <c r="R191" s="25">
        <f t="array" aca="1" ref="R191" ca="1">INDEX('Lorri 401b'!L:L,MATCH('Retirement Calculator'!A191,'Lorri 401b'!N:N,0),0)</f>
        <v>4494726.4839979801</v>
      </c>
      <c r="S191" s="25">
        <f t="shared" ca="1" si="7"/>
        <v>6905816.2070473908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6404.7404596389215</v>
      </c>
      <c r="K192" s="25">
        <f t="shared" si="4"/>
        <v>16520.094745597391</v>
      </c>
      <c r="L192" s="25"/>
      <c r="N192" s="25">
        <f>'Combined Retirement'!$C$18/12</f>
        <v>33932.660666666663</v>
      </c>
      <c r="O192" s="25">
        <f t="shared" si="5"/>
        <v>11007.82546143035</v>
      </c>
      <c r="P192" s="25">
        <f t="shared" si="6"/>
        <v>22924.835205236312</v>
      </c>
      <c r="Q192" s="25">
        <f t="array" aca="1" ref="Q192" ca="1">INDEX('Isaac 401k'!L:L,MATCH('Retirement Calculator'!A192,'Isaac 401k'!N:N,0),0)</f>
        <v>2414704.5033505624</v>
      </c>
      <c r="R192" s="25">
        <f t="array" aca="1" ref="R192" ca="1">INDEX('Lorri 401b'!L:L,MATCH('Retirement Calculator'!A192,'Lorri 401b'!N:N,0),0)</f>
        <v>4496865.582540934</v>
      </c>
      <c r="S192" s="25">
        <f t="shared" ca="1" si="7"/>
        <v>6911570.0858914964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6404.7404596389215</v>
      </c>
      <c r="K193" s="25">
        <f t="shared" si="4"/>
        <v>16520.094745597391</v>
      </c>
      <c r="L193" s="25"/>
      <c r="N193" s="25">
        <f>'Combined Retirement'!$C$18/12</f>
        <v>33932.660666666663</v>
      </c>
      <c r="O193" s="25">
        <f t="shared" si="5"/>
        <v>11007.82546143035</v>
      </c>
      <c r="P193" s="25">
        <f t="shared" si="6"/>
        <v>22924.835205236312</v>
      </c>
      <c r="Q193" s="25">
        <f t="array" aca="1" ref="Q193" ca="1">INDEX('Isaac 401k'!L:L,MATCH('Retirement Calculator'!A193,'Isaac 401k'!N:N,0),0)</f>
        <v>2418334.3452363024</v>
      </c>
      <c r="R193" s="25">
        <f t="array" aca="1" ref="R193" ca="1">INDEX('Lorri 401b'!L:L,MATCH('Retirement Calculator'!A193,'Lorri 401b'!N:N,0),0)</f>
        <v>4499013.5939944834</v>
      </c>
      <c r="S193" s="25">
        <f t="shared" ca="1" si="7"/>
        <v>6917347.9392307857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6404.7404596389215</v>
      </c>
      <c r="K194" s="25">
        <f t="shared" si="4"/>
        <v>16520.094745597391</v>
      </c>
      <c r="L194" s="25"/>
      <c r="N194" s="25">
        <f>'Combined Retirement'!$C$18/12</f>
        <v>33932.660666666663</v>
      </c>
      <c r="O194" s="25">
        <f t="shared" si="5"/>
        <v>11007.82546143035</v>
      </c>
      <c r="P194" s="25">
        <f t="shared" si="6"/>
        <v>22924.835205236312</v>
      </c>
      <c r="Q194" s="25">
        <f t="array" aca="1" ref="Q194" ca="1">INDEX('Isaac 401k'!L:L,MATCH('Retirement Calculator'!A194,'Isaac 401k'!N:N,0),0)</f>
        <v>2421979.3114632326</v>
      </c>
      <c r="R194" s="25">
        <f t="array" aca="1" ref="R194" ca="1">INDEX('Lorri 401b'!L:L,MATCH('Retirement Calculator'!A194,'Lorri 401b'!N:N,0),0)</f>
        <v>4501170.5554957557</v>
      </c>
      <c r="S194" s="25">
        <f t="shared" ca="1" si="7"/>
        <v>6923149.8669589888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6404.7404596389215</v>
      </c>
      <c r="K195" s="25">
        <f t="shared" si="4"/>
        <v>16520.094745597391</v>
      </c>
      <c r="L195" s="25"/>
      <c r="N195" s="25">
        <f>'Combined Retirement'!$C$18/12</f>
        <v>33932.660666666663</v>
      </c>
      <c r="O195" s="25">
        <f t="shared" si="5"/>
        <v>11007.82546143035</v>
      </c>
      <c r="P195" s="25">
        <f t="shared" si="6"/>
        <v>22924.835205236312</v>
      </c>
      <c r="Q195" s="25">
        <f t="array" aca="1" ref="Q195" ca="1">INDEX('Isaac 401k'!L:L,MATCH('Retirement Calculator'!A195,'Isaac 401k'!N:N,0),0)</f>
        <v>2425639.4650494419</v>
      </c>
      <c r="R195" s="25">
        <f t="array" aca="1" ref="R195" ca="1">INDEX('Lorri 401b'!L:L,MATCH('Retirement Calculator'!A195,'Lorri 401b'!N:N,0),0)</f>
        <v>4503336.504336617</v>
      </c>
      <c r="S195" s="25">
        <f t="shared" ca="1" si="7"/>
        <v>6928975.9693860589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6404.7404596389215</v>
      </c>
      <c r="K196" s="25">
        <f t="shared" si="4"/>
        <v>16520.094745597391</v>
      </c>
      <c r="L196" s="25"/>
      <c r="N196" s="25">
        <f>'Combined Retirement'!$C$18/12</f>
        <v>33932.660666666663</v>
      </c>
      <c r="O196" s="25">
        <f t="shared" si="5"/>
        <v>11007.82546143035</v>
      </c>
      <c r="P196" s="25">
        <f t="shared" si="6"/>
        <v>22924.835205236312</v>
      </c>
      <c r="Q196" s="25">
        <f t="array" aca="1" ref="Q196" ca="1">INDEX('Isaac 401k'!L:L,MATCH('Retirement Calculator'!A196,'Isaac 401k'!N:N,0),0)</f>
        <v>2429314.8692755937</v>
      </c>
      <c r="R196" s="25">
        <f t="array" aca="1" ref="R196" ca="1">INDEX('Lorri 401b'!L:L,MATCH('Retirement Calculator'!A196,'Lorri 401b'!N:N,0),0)</f>
        <v>4505511.4779643146</v>
      </c>
      <c r="S196" s="25">
        <f t="shared" ca="1" si="7"/>
        <v>6934826.3472399078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6404.7404596389215</v>
      </c>
      <c r="K197" s="25">
        <f t="shared" si="4"/>
        <v>16520.094745597391</v>
      </c>
      <c r="L197" s="25"/>
      <c r="N197" s="25">
        <f>'Combined Retirement'!$C$18/12</f>
        <v>33932.660666666663</v>
      </c>
      <c r="O197" s="25">
        <f t="shared" si="5"/>
        <v>11007.82546143035</v>
      </c>
      <c r="P197" s="25">
        <f t="shared" si="6"/>
        <v>22924.835205236312</v>
      </c>
      <c r="Q197" s="25">
        <f t="array" aca="1" ref="Q197" ca="1">INDEX('Isaac 401k'!L:L,MATCH('Retirement Calculator'!A197,'Isaac 401k'!N:N,0),0)</f>
        <v>2433005.5876860209</v>
      </c>
      <c r="R197" s="25">
        <f t="array" aca="1" ref="R197" ca="1">INDEX('Lorri 401b'!L:L,MATCH('Retirement Calculator'!A197,'Lorri 401b'!N:N,0),0)</f>
        <v>4507695.5139821284</v>
      </c>
      <c r="S197" s="25">
        <f t="shared" ca="1" si="7"/>
        <v>6940701.1016681492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6404.7404596389215</v>
      </c>
      <c r="K198" s="25">
        <f t="shared" si="4"/>
        <v>16520.094745597391</v>
      </c>
      <c r="L198" s="25"/>
      <c r="N198" s="25">
        <f>'Combined Retirement'!$C$18/12</f>
        <v>33932.660666666663</v>
      </c>
      <c r="O198" s="25">
        <f t="shared" si="5"/>
        <v>11007.82546143035</v>
      </c>
      <c r="P198" s="25">
        <f t="shared" si="6"/>
        <v>22924.835205236312</v>
      </c>
      <c r="Q198" s="25">
        <f t="array" aca="1" ref="Q198" ca="1">INDEX('Isaac 401k'!L:L,MATCH('Retirement Calculator'!A198,'Isaac 401k'!N:N,0),0)</f>
        <v>2436711.684089825</v>
      </c>
      <c r="R198" s="25">
        <f t="array" aca="1" ref="R198" ca="1">INDEX('Lorri 401b'!L:L,MATCH('Retirement Calculator'!A198,'Lorri 401b'!N:N,0),0)</f>
        <v>4509888.650150016</v>
      </c>
      <c r="S198" s="25">
        <f t="shared" ca="1" si="7"/>
        <v>6946600.3342398405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6404.7404596389215</v>
      </c>
      <c r="K199" s="25">
        <f t="shared" si="4"/>
        <v>16520.094745597391</v>
      </c>
      <c r="L199" s="25"/>
      <c r="N199" s="25">
        <f>'Combined Retirement'!$C$18/12</f>
        <v>33932.660666666663</v>
      </c>
      <c r="O199" s="25">
        <f t="shared" si="5"/>
        <v>11007.82546143035</v>
      </c>
      <c r="P199" s="25">
        <f t="shared" si="6"/>
        <v>22924.835205236312</v>
      </c>
      <c r="Q199" s="25">
        <f t="array" aca="1" ref="Q199" ca="1">INDEX('Isaac 401k'!L:L,MATCH('Retirement Calculator'!A199,'Isaac 401k'!N:N,0),0)</f>
        <v>2440433.2225619783</v>
      </c>
      <c r="R199" s="25">
        <f t="array" aca="1" ref="R199" ca="1">INDEX('Lorri 401b'!L:L,MATCH('Retirement Calculator'!A199,'Lorri 401b'!N:N,0),0)</f>
        <v>4512090.9243852701</v>
      </c>
      <c r="S199" s="25">
        <f t="shared" ca="1" si="7"/>
        <v>6952524.1469472479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6404.7404596389215</v>
      </c>
      <c r="K200" s="25">
        <f t="shared" si="4"/>
        <v>16520.094745597391</v>
      </c>
      <c r="L200" s="25"/>
      <c r="N200" s="25">
        <f>'Combined Retirement'!$C$18/12</f>
        <v>33932.660666666663</v>
      </c>
      <c r="O200" s="25">
        <f t="shared" si="5"/>
        <v>11007.82546143035</v>
      </c>
      <c r="P200" s="25">
        <f t="shared" si="6"/>
        <v>22924.835205236312</v>
      </c>
      <c r="Q200" s="25">
        <f t="array" aca="1" ref="Q200" ca="1">INDEX('Isaac 401k'!L:L,MATCH('Retirement Calculator'!A200,'Isaac 401k'!N:N,0),0)</f>
        <v>2444170.2674444322</v>
      </c>
      <c r="R200" s="25">
        <f t="array" aca="1" ref="R200" ca="1">INDEX('Lorri 401b'!L:L,MATCH('Retirement Calculator'!A200,'Lorri 401b'!N:N,0),0)</f>
        <v>4514302.3747631712</v>
      </c>
      <c r="S200" s="25">
        <f t="shared" ca="1" si="7"/>
        <v>6958472.6422076039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6404.7404596389215</v>
      </c>
      <c r="K201" s="25">
        <f t="shared" si="4"/>
        <v>16520.094745597391</v>
      </c>
      <c r="L201" s="25"/>
      <c r="N201" s="25">
        <f>'Combined Retirement'!$C$18/12</f>
        <v>33932.660666666663</v>
      </c>
      <c r="O201" s="25">
        <f t="shared" si="5"/>
        <v>11007.82546143035</v>
      </c>
      <c r="P201" s="25">
        <f t="shared" si="6"/>
        <v>22924.835205236312</v>
      </c>
      <c r="Q201" s="25">
        <f t="array" aca="1" ref="Q201" ca="1">INDEX('Isaac 401k'!L:L,MATCH('Retirement Calculator'!A201,'Isaac 401k'!N:N,0),0)</f>
        <v>2447922.8833472296</v>
      </c>
      <c r="R201" s="25">
        <f t="array" aca="1" ref="R201" ca="1">INDEX('Lorri 401b'!L:L,MATCH('Retirement Calculator'!A201,'Lorri 401b'!N:N,0),0)</f>
        <v>4516523.0395176467</v>
      </c>
      <c r="S201" s="25">
        <f t="shared" ca="1" si="7"/>
        <v>6964445.9228648767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6404.7404596389215</v>
      </c>
      <c r="K202" s="25">
        <f t="shared" si="4"/>
        <v>16520.094745597391</v>
      </c>
      <c r="L202" s="25"/>
      <c r="N202" s="25">
        <f>'Combined Retirement'!$C$18/12</f>
        <v>33932.660666666663</v>
      </c>
      <c r="O202" s="25">
        <f t="shared" si="5"/>
        <v>11007.82546143035</v>
      </c>
      <c r="P202" s="25">
        <f t="shared" si="6"/>
        <v>22924.835205236312</v>
      </c>
      <c r="Q202" s="25">
        <f t="array" aca="1" ref="Q202" ca="1">INDEX('Isaac 401k'!L:L,MATCH('Retirement Calculator'!A202,'Isaac 401k'!N:N,0),0)</f>
        <v>2451691.1351496219</v>
      </c>
      <c r="R202" s="25">
        <f t="array" aca="1" ref="R202" ca="1">INDEX('Lorri 401b'!L:L,MATCH('Retirement Calculator'!A202,'Lorri 401b'!N:N,0),0)</f>
        <v>4518752.9570419323</v>
      </c>
      <c r="S202" s="25">
        <f t="shared" ca="1" si="7"/>
        <v>6970444.0921915546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6404.7404596389215</v>
      </c>
      <c r="K203" s="25">
        <f t="shared" si="4"/>
        <v>16520.094745597391</v>
      </c>
      <c r="L203" s="25"/>
      <c r="N203" s="25">
        <f>'Combined Retirement'!$C$18/12</f>
        <v>33932.660666666663</v>
      </c>
      <c r="O203" s="25">
        <f t="shared" si="5"/>
        <v>11007.82546143035</v>
      </c>
      <c r="P203" s="25">
        <f t="shared" si="6"/>
        <v>22924.835205236312</v>
      </c>
      <c r="Q203" s="25">
        <f t="array" aca="1" ref="Q203" ca="1">INDEX('Isaac 401k'!L:L,MATCH('Retirement Calculator'!A203,'Isaac 401k'!N:N,0),0)</f>
        <v>2455475.0880011912</v>
      </c>
      <c r="R203" s="25">
        <f t="array" aca="1" ref="R203" ca="1">INDEX('Lorri 401b'!L:L,MATCH('Retirement Calculator'!A203,'Lorri 401b'!N:N,0),0)</f>
        <v>4520992.1658892361</v>
      </c>
      <c r="S203" s="25">
        <f t="shared" ca="1" si="7"/>
        <v>6976467.2538904268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6404.7404596389215</v>
      </c>
      <c r="K204" s="25">
        <f t="shared" si="4"/>
        <v>16520.094745597391</v>
      </c>
      <c r="L204" s="25"/>
      <c r="N204" s="25">
        <f>'Combined Retirement'!$C$18/12</f>
        <v>33932.660666666663</v>
      </c>
      <c r="O204" s="25">
        <f t="shared" si="5"/>
        <v>11007.82546143035</v>
      </c>
      <c r="P204" s="25">
        <f t="shared" si="6"/>
        <v>22924.835205236312</v>
      </c>
      <c r="Q204" s="25">
        <f t="array" aca="1" ref="Q204" ca="1">INDEX('Isaac 401k'!L:L,MATCH('Retirement Calculator'!A204,'Isaac 401k'!N:N,0),0)</f>
        <v>2459274.8073229752</v>
      </c>
      <c r="R204" s="25">
        <f t="array" aca="1" ref="R204" ca="1">INDEX('Lorri 401b'!L:L,MATCH('Retirement Calculator'!A204,'Lorri 401b'!N:N,0),0)</f>
        <v>4523240.7047734037</v>
      </c>
      <c r="S204" s="25">
        <f t="shared" ca="1" si="7"/>
        <v>6982515.512096379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6404.7404596389215</v>
      </c>
      <c r="K205" s="25">
        <f t="shared" si="4"/>
        <v>16520.094745597391</v>
      </c>
      <c r="L205" s="25"/>
      <c r="N205" s="25">
        <f>'Combined Retirement'!$C$18/12</f>
        <v>33932.660666666663</v>
      </c>
      <c r="O205" s="25">
        <f t="shared" si="5"/>
        <v>11007.82546143035</v>
      </c>
      <c r="P205" s="25">
        <f t="shared" si="6"/>
        <v>22924.835205236312</v>
      </c>
      <c r="Q205" s="25">
        <f t="array" aca="1" ref="Q205" ca="1">INDEX('Isaac 401k'!L:L,MATCH('Retirement Calculator'!A205,'Isaac 401k'!N:N,0),0)</f>
        <v>2463090.3588085999</v>
      </c>
      <c r="R205" s="25">
        <f t="array" aca="1" ref="R205" ca="1">INDEX('Lorri 401b'!L:L,MATCH('Retirement Calculator'!A205,'Lorri 401b'!N:N,0),0)</f>
        <v>4525498.6125695882</v>
      </c>
      <c r="S205" s="25">
        <f t="shared" ca="1" si="7"/>
        <v>6988588.9713781886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6404.7404596389215</v>
      </c>
      <c r="K206" s="25">
        <f t="shared" si="4"/>
        <v>16520.094745597391</v>
      </c>
      <c r="L206" s="25"/>
      <c r="N206" s="25">
        <f>'Combined Retirement'!$C$18/12</f>
        <v>33932.660666666663</v>
      </c>
      <c r="O206" s="25">
        <f t="shared" si="5"/>
        <v>11007.82546143035</v>
      </c>
      <c r="P206" s="25">
        <f t="shared" si="6"/>
        <v>22924.835205236312</v>
      </c>
      <c r="Q206" s="25">
        <f t="array" aca="1" ref="Q206" ca="1">INDEX('Isaac 401k'!L:L,MATCH('Retirement Calculator'!A206,'Isaac 401k'!N:N,0),0)</f>
        <v>2466921.8084254148</v>
      </c>
      <c r="R206" s="25">
        <f t="array" aca="1" ref="R206" ca="1">INDEX('Lorri 401b'!L:L,MATCH('Retirement Calculator'!A206,'Lorri 401b'!N:N,0),0)</f>
        <v>4527765.9283149233</v>
      </c>
      <c r="S206" s="25">
        <f t="shared" ca="1" si="7"/>
        <v>6994687.7367403377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6404.7404596389215</v>
      </c>
      <c r="K207" s="25">
        <f t="shared" si="4"/>
        <v>16520.094745597391</v>
      </c>
      <c r="L207" s="25"/>
      <c r="N207" s="25">
        <f>'Combined Retirement'!$C$18/12</f>
        <v>33932.660666666663</v>
      </c>
      <c r="O207" s="25">
        <f t="shared" si="5"/>
        <v>11007.82546143035</v>
      </c>
      <c r="P207" s="25">
        <f t="shared" si="6"/>
        <v>22924.835205236312</v>
      </c>
      <c r="Q207" s="25">
        <f t="array" aca="1" ref="Q207" ca="1">INDEX('Isaac 401k'!L:L,MATCH('Retirement Calculator'!A207,'Isaac 401k'!N:N,0),0)</f>
        <v>2470769.222415633</v>
      </c>
      <c r="R207" s="25">
        <f t="array" aca="1" ref="R207" ca="1">INDEX('Lorri 401b'!L:L,MATCH('Retirement Calculator'!A207,'Lorri 401b'!N:N,0),0)</f>
        <v>4530042.691209198</v>
      </c>
      <c r="S207" s="25">
        <f t="shared" ca="1" si="7"/>
        <v>7000811.9136248305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6404.7404596389215</v>
      </c>
      <c r="K208" s="25">
        <f t="shared" si="4"/>
        <v>16520.094745597391</v>
      </c>
      <c r="L208" s="25"/>
      <c r="N208" s="25">
        <f>'Combined Retirement'!$C$18/12</f>
        <v>33932.660666666663</v>
      </c>
      <c r="O208" s="25">
        <f t="shared" si="5"/>
        <v>11007.82546143035</v>
      </c>
      <c r="P208" s="25">
        <f t="shared" si="6"/>
        <v>22924.835205236312</v>
      </c>
      <c r="Q208" s="25">
        <f t="array" aca="1" ref="Q208" ca="1">INDEX('Isaac 401k'!L:L,MATCH('Retirement Calculator'!A208,'Isaac 401k'!N:N,0),0)</f>
        <v>2474632.6672974774</v>
      </c>
      <c r="R208" s="25">
        <f t="array" aca="1" ref="R208" ca="1">INDEX('Lorri 401b'!L:L,MATCH('Retirement Calculator'!A208,'Lorri 401b'!N:N,0),0)</f>
        <v>4532328.940615532</v>
      </c>
      <c r="S208" s="25">
        <f t="shared" ca="1" si="7"/>
        <v>7006961.6079130098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6404.7404596389215</v>
      </c>
      <c r="K209" s="25">
        <f t="shared" si="4"/>
        <v>16520.094745597391</v>
      </c>
      <c r="L209" s="25"/>
      <c r="N209" s="25">
        <f>'Combined Retirement'!$C$18/12</f>
        <v>33932.660666666663</v>
      </c>
      <c r="O209" s="25">
        <f t="shared" si="5"/>
        <v>11007.82546143035</v>
      </c>
      <c r="P209" s="25">
        <f t="shared" si="6"/>
        <v>22924.835205236312</v>
      </c>
      <c r="Q209" s="25">
        <f t="array" aca="1" ref="Q209" ca="1">INDEX('Isaac 401k'!L:L,MATCH('Retirement Calculator'!A209,'Isaac 401k'!N:N,0),0)</f>
        <v>2478512.2098663291</v>
      </c>
      <c r="R209" s="25">
        <f t="array" aca="1" ref="R209" ca="1">INDEX('Lorri 401b'!L:L,MATCH('Retirement Calculator'!A209,'Lorri 401b'!N:N,0),0)</f>
        <v>4534624.7160610585</v>
      </c>
      <c r="S209" s="25">
        <f t="shared" ca="1" si="7"/>
        <v>7013136.9259273876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6404.7404596389215</v>
      </c>
      <c r="K210" s="25">
        <f t="shared" si="4"/>
        <v>16520.094745597391</v>
      </c>
      <c r="L210" s="25"/>
      <c r="N210" s="25">
        <f>'Combined Retirement'!$C$18/12</f>
        <v>33932.660666666663</v>
      </c>
      <c r="O210" s="25">
        <f t="shared" si="5"/>
        <v>11007.82546143035</v>
      </c>
      <c r="P210" s="25">
        <f t="shared" si="6"/>
        <v>22924.835205236312</v>
      </c>
      <c r="Q210" s="25">
        <f t="array" aca="1" ref="Q210" ca="1">INDEX('Isaac 401k'!L:L,MATCH('Retirement Calculator'!A210,'Isaac 401k'!N:N,0),0)</f>
        <v>2482407.9171958845</v>
      </c>
      <c r="R210" s="25">
        <f t="array" aca="1" ref="R210" ca="1">INDEX('Lorri 401b'!L:L,MATCH('Retirement Calculator'!A210,'Lorri 401b'!N:N,0),0)</f>
        <v>4536930.0572376084</v>
      </c>
      <c r="S210" s="25">
        <f t="shared" ca="1" si="7"/>
        <v>7019337.9744334929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6404.7404596389215</v>
      </c>
      <c r="K211" s="25">
        <f t="shared" si="4"/>
        <v>16520.094745597391</v>
      </c>
      <c r="L211" s="25"/>
      <c r="N211" s="25">
        <f>'Combined Retirement'!$C$18/12</f>
        <v>33932.660666666663</v>
      </c>
      <c r="O211" s="25">
        <f t="shared" si="5"/>
        <v>11007.82546143035</v>
      </c>
      <c r="P211" s="25">
        <f t="shared" si="6"/>
        <v>22924.835205236312</v>
      </c>
      <c r="Q211" s="25">
        <f t="array" aca="1" ref="Q211" ca="1">INDEX('Isaac 401k'!L:L,MATCH('Retirement Calculator'!A211,'Isaac 401k'!N:N,0),0)</f>
        <v>2486319.856639313</v>
      </c>
      <c r="R211" s="25">
        <f t="array" aca="1" ref="R211" ca="1">INDEX('Lorri 401b'!L:L,MATCH('Retirement Calculator'!A211,'Lorri 401b'!N:N,0),0)</f>
        <v>4539245.0040023942</v>
      </c>
      <c r="S211" s="25">
        <f t="shared" ca="1" si="7"/>
        <v>7025564.8606417067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6404.7404596389215</v>
      </c>
      <c r="K212" s="25">
        <f t="shared" si="4"/>
        <v>16520.094745597391</v>
      </c>
      <c r="L212" s="25"/>
      <c r="N212" s="25">
        <f>'Combined Retirement'!$C$18/12</f>
        <v>33932.660666666663</v>
      </c>
      <c r="O212" s="25">
        <f t="shared" si="5"/>
        <v>11007.82546143035</v>
      </c>
      <c r="P212" s="25">
        <f t="shared" si="6"/>
        <v>22924.835205236312</v>
      </c>
      <c r="Q212" s="25">
        <f t="array" aca="1" ref="Q212" ca="1">INDEX('Isaac 401k'!L:L,MATCH('Retirement Calculator'!A212,'Isaac 401k'!N:N,0),0)</f>
        <v>2490248.0958304224</v>
      </c>
      <c r="R212" s="25">
        <f t="array" aca="1" ref="R212" ca="1">INDEX('Lorri 401b'!L:L,MATCH('Retirement Calculator'!A212,'Lorri 401b'!N:N,0),0)</f>
        <v>4541569.5963786999</v>
      </c>
      <c r="S212" s="25">
        <f t="shared" ca="1" si="7"/>
        <v>7031817.6922091227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6404.7404596389215</v>
      </c>
      <c r="K213" s="25">
        <f t="shared" si="4"/>
        <v>16520.094745597391</v>
      </c>
      <c r="L213" s="25"/>
      <c r="N213" s="25">
        <f>'Combined Retirement'!$C$18/12</f>
        <v>33932.660666666663</v>
      </c>
      <c r="O213" s="25">
        <f t="shared" si="5"/>
        <v>11007.82546143035</v>
      </c>
      <c r="P213" s="25">
        <f t="shared" si="6"/>
        <v>22924.835205236312</v>
      </c>
      <c r="Q213" s="25">
        <f t="array" aca="1" ref="Q213" ca="1">INDEX('Isaac 401k'!L:L,MATCH('Retirement Calculator'!A213,'Isaac 401k'!N:N,0),0)</f>
        <v>2494192.7026848281</v>
      </c>
      <c r="R213" s="25">
        <f t="array" aca="1" ref="R213" ca="1">INDEX('Lorri 401b'!L:L,MATCH('Retirement Calculator'!A213,'Lorri 401b'!N:N,0),0)</f>
        <v>4543903.8745565731</v>
      </c>
      <c r="S213" s="25">
        <f t="shared" ca="1" si="7"/>
        <v>7038096.5772414012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6404.7404596389215</v>
      </c>
      <c r="K214" s="25">
        <f t="shared" si="4"/>
        <v>16520.094745597391</v>
      </c>
      <c r="L214" s="25"/>
      <c r="N214" s="25">
        <f>'Combined Retirement'!$C$18/12</f>
        <v>33932.660666666663</v>
      </c>
      <c r="O214" s="25">
        <f t="shared" si="5"/>
        <v>11007.82546143035</v>
      </c>
      <c r="P214" s="25">
        <f t="shared" si="6"/>
        <v>22924.835205236312</v>
      </c>
      <c r="Q214" s="25">
        <f t="array" aca="1" ref="Q214" ca="1">INDEX('Isaac 401k'!L:L,MATCH('Retirement Calculator'!A214,'Isaac 401k'!N:N,0),0)</f>
        <v>2498153.7454011273</v>
      </c>
      <c r="R214" s="25">
        <f t="array" aca="1" ref="R214" ca="1">INDEX('Lorri 401b'!L:L,MATCH('Retirement Calculator'!A214,'Lorri 401b'!N:N,0),0)</f>
        <v>4546247.8788935207</v>
      </c>
      <c r="S214" s="25">
        <f t="shared" ca="1" si="7"/>
        <v>7044401.6242946479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6404.7404596389215</v>
      </c>
      <c r="K215" s="25">
        <f t="shared" si="4"/>
        <v>16520.094745597391</v>
      </c>
      <c r="L215" s="25"/>
      <c r="N215" s="25">
        <f>'Combined Retirement'!$C$18/12</f>
        <v>33932.660666666663</v>
      </c>
      <c r="O215" s="25">
        <f t="shared" si="5"/>
        <v>11007.82546143035</v>
      </c>
      <c r="P215" s="25">
        <f t="shared" si="6"/>
        <v>22924.835205236312</v>
      </c>
      <c r="Q215" s="25">
        <f t="array" aca="1" ref="Q215" ca="1">INDEX('Isaac 401k'!L:L,MATCH('Retirement Calculator'!A215,'Isaac 401k'!N:N,0),0)</f>
        <v>2502131.2924620775</v>
      </c>
      <c r="R215" s="25">
        <f t="array" aca="1" ref="R215" ca="1">INDEX('Lorri 401b'!L:L,MATCH('Retirement Calculator'!A215,'Lorri 401b'!N:N,0),0)</f>
        <v>4548601.6499152062</v>
      </c>
      <c r="S215" s="25">
        <f t="shared" ca="1" si="7"/>
        <v>7050732.9423772842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6404.7404596389215</v>
      </c>
      <c r="K216" s="25">
        <f t="shared" si="4"/>
        <v>16520.094745597391</v>
      </c>
      <c r="L216" s="25"/>
      <c r="N216" s="25">
        <f>'Combined Retirement'!$C$18/12</f>
        <v>33932.660666666663</v>
      </c>
      <c r="O216" s="25">
        <f t="shared" si="5"/>
        <v>11007.82546143035</v>
      </c>
      <c r="P216" s="25">
        <f t="shared" si="6"/>
        <v>22924.835205236312</v>
      </c>
      <c r="Q216" s="25">
        <f t="array" aca="1" ref="Q216" ca="1">INDEX('Isaac 401k'!L:L,MATCH('Retirement Calculator'!A216,'Isaac 401k'!N:N,0),0)</f>
        <v>2506125.4126357818</v>
      </c>
      <c r="R216" s="25">
        <f t="array" aca="1" ref="R216" ca="1">INDEX('Lorri 401b'!L:L,MATCH('Retirement Calculator'!A216,'Lorri 401b'!N:N,0),0)</f>
        <v>4550965.2283161487</v>
      </c>
      <c r="S216" s="25">
        <f t="shared" ca="1" si="7"/>
        <v>7057090.6409519305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6404.7404596389215</v>
      </c>
      <c r="K217" s="25">
        <f t="shared" si="4"/>
        <v>16520.094745597391</v>
      </c>
      <c r="L217" s="25"/>
      <c r="N217" s="25">
        <f>'Combined Retirement'!$C$18/12</f>
        <v>33932.660666666663</v>
      </c>
      <c r="O217" s="25">
        <f t="shared" si="5"/>
        <v>11007.82546143035</v>
      </c>
      <c r="P217" s="25">
        <f t="shared" si="6"/>
        <v>22924.835205236312</v>
      </c>
      <c r="Q217" s="25">
        <f t="array" aca="1" ref="Q217" ca="1">INDEX('Isaac 401k'!L:L,MATCH('Retirement Calculator'!A217,'Isaac 401k'!N:N,0),0)</f>
        <v>2510136.1749768765</v>
      </c>
      <c r="R217" s="25">
        <f t="array" aca="1" ref="R217" ca="1">INDEX('Lorri 401b'!L:L,MATCH('Retirement Calculator'!A217,'Lorri 401b'!N:N,0),0)</f>
        <v>4553338.6549604284</v>
      </c>
      <c r="S217" s="25">
        <f t="shared" ca="1" si="7"/>
        <v>7063474.8299373053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6404.7404596389215</v>
      </c>
      <c r="K218" s="25">
        <f t="shared" si="4"/>
        <v>16520.094745597391</v>
      </c>
      <c r="L218" s="25"/>
      <c r="N218" s="25">
        <f>'Combined Retirement'!$C$18/12</f>
        <v>33932.660666666663</v>
      </c>
      <c r="O218" s="25">
        <f t="shared" si="5"/>
        <v>11007.82546143035</v>
      </c>
      <c r="P218" s="25">
        <f t="shared" si="6"/>
        <v>22924.835205236312</v>
      </c>
      <c r="Q218" s="25">
        <f t="array" aca="1" ref="Q218" ca="1">INDEX('Isaac 401k'!L:L,MATCH('Retirement Calculator'!A218,'Isaac 401k'!N:N,0),0)</f>
        <v>2514163.648827726</v>
      </c>
      <c r="R218" s="25">
        <f t="array" aca="1" ref="R218" ca="1">INDEX('Lorri 401b'!L:L,MATCH('Retirement Calculator'!A218,'Lorri 401b'!N:N,0),0)</f>
        <v>4555721.9708823925</v>
      </c>
      <c r="S218" s="25">
        <f t="shared" ca="1" si="7"/>
        <v>7069885.6197101185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6404.7404596389215</v>
      </c>
      <c r="K219" s="25">
        <f t="shared" si="4"/>
        <v>16520.094745597391</v>
      </c>
      <c r="L219" s="25"/>
      <c r="N219" s="25">
        <f>'Combined Retirement'!$C$18/12</f>
        <v>33932.660666666663</v>
      </c>
      <c r="O219" s="25">
        <f t="shared" si="5"/>
        <v>11007.82546143035</v>
      </c>
      <c r="P219" s="25">
        <f t="shared" si="6"/>
        <v>22924.835205236312</v>
      </c>
      <c r="Q219" s="25">
        <f t="array" aca="1" ref="Q219" ca="1">INDEX('Isaac 401k'!L:L,MATCH('Retirement Calculator'!A219,'Isaac 401k'!N:N,0),0)</f>
        <v>2518207.9038196206</v>
      </c>
      <c r="R219" s="25">
        <f t="array" aca="1" ref="R219" ca="1">INDEX('Lorri 401b'!L:L,MATCH('Retirement Calculator'!A219,'Lorri 401b'!N:N,0),0)</f>
        <v>4558115.2172873644</v>
      </c>
      <c r="S219" s="25">
        <f t="shared" ca="1" si="7"/>
        <v>7076323.121106985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6404.7404596389215</v>
      </c>
      <c r="K220" s="25">
        <f t="shared" si="4"/>
        <v>16520.094745597391</v>
      </c>
      <c r="L220" s="25"/>
      <c r="N220" s="25">
        <f>'Combined Retirement'!$C$18/12</f>
        <v>33932.660666666663</v>
      </c>
      <c r="O220" s="25">
        <f t="shared" si="5"/>
        <v>11007.82546143035</v>
      </c>
      <c r="P220" s="25">
        <f t="shared" si="6"/>
        <v>22924.835205236312</v>
      </c>
      <c r="Q220" s="25">
        <f t="array" aca="1" ref="Q220" ca="1">INDEX('Isaac 401k'!L:L,MATCH('Retirement Calculator'!A220,'Isaac 401k'!N:N,0),0)</f>
        <v>2522269.0098739816</v>
      </c>
      <c r="R220" s="25">
        <f t="array" aca="1" ref="R220" ca="1">INDEX('Lorri 401b'!L:L,MATCH('Retirement Calculator'!A220,'Lorri 401b'!N:N,0),0)</f>
        <v>4560518.4355523577</v>
      </c>
      <c r="S220" s="25">
        <f t="shared" ca="1" si="7"/>
        <v>7082787.4454263393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6404.7404596389215</v>
      </c>
      <c r="K221" s="25">
        <f t="shared" si="4"/>
        <v>16520.094745597391</v>
      </c>
      <c r="L221" s="25"/>
      <c r="N221" s="25">
        <f>'Combined Retirement'!$C$18/12</f>
        <v>33932.660666666663</v>
      </c>
      <c r="O221" s="25">
        <f t="shared" si="5"/>
        <v>11007.82546143035</v>
      </c>
      <c r="P221" s="25">
        <f t="shared" si="6"/>
        <v>22924.835205236312</v>
      </c>
      <c r="Q221" s="25">
        <f t="array" aca="1" ref="Q221" ca="1">INDEX('Isaac 401k'!L:L,MATCH('Retirement Calculator'!A221,'Isaac 401k'!N:N,0),0)</f>
        <v>2526347.037203569</v>
      </c>
      <c r="R221" s="25">
        <f t="array" aca="1" ref="R221" ca="1">INDEX('Lorri 401b'!L:L,MATCH('Retirement Calculator'!A221,'Lorri 401b'!N:N,0),0)</f>
        <v>4562931.6672267877</v>
      </c>
      <c r="S221" s="25">
        <f t="shared" ca="1" si="7"/>
        <v>7089278.7044303566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6404.7404596389215</v>
      </c>
      <c r="K222" s="25">
        <f t="shared" si="4"/>
        <v>16520.094745597391</v>
      </c>
      <c r="L222" s="25"/>
      <c r="N222" s="25">
        <f>'Combined Retirement'!$C$18/12</f>
        <v>33932.660666666663</v>
      </c>
      <c r="O222" s="25">
        <f t="shared" si="5"/>
        <v>11007.82546143035</v>
      </c>
      <c r="P222" s="25">
        <f t="shared" si="6"/>
        <v>22924.835205236312</v>
      </c>
      <c r="Q222" s="25">
        <f t="array" aca="1" ref="Q222" ca="1">INDEX('Isaac 401k'!L:L,MATCH('Retirement Calculator'!A222,'Isaac 401k'!N:N,0),0)</f>
        <v>2530442.0563136963</v>
      </c>
      <c r="R222" s="25">
        <f t="array" aca="1" ref="R222" ca="1">INDEX('Lorri 401b'!L:L,MATCH('Retirement Calculator'!A222,'Lorri 401b'!N:N,0),0)</f>
        <v>4565354.954033195</v>
      </c>
      <c r="S222" s="25">
        <f t="shared" ca="1" si="7"/>
        <v>7095797.0103468914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6404.7404596389215</v>
      </c>
      <c r="K223" s="25">
        <f t="shared" si="4"/>
        <v>16520.094745597391</v>
      </c>
      <c r="L223" s="25"/>
      <c r="N223" s="25">
        <f>'Combined Retirement'!$C$18/12</f>
        <v>33932.660666666663</v>
      </c>
      <c r="O223" s="25">
        <f t="shared" si="5"/>
        <v>11007.82546143035</v>
      </c>
      <c r="P223" s="25">
        <f t="shared" si="6"/>
        <v>22924.835205236312</v>
      </c>
      <c r="Q223" s="25">
        <f t="array" aca="1" ref="Q223" ca="1">INDEX('Isaac 401k'!L:L,MATCH('Retirement Calculator'!A223,'Isaac 401k'!N:N,0),0)</f>
        <v>2534554.138003449</v>
      </c>
      <c r="R223" s="25">
        <f t="array" aca="1" ref="R223" ca="1">INDEX('Lorri 401b'!L:L,MATCH('Retirement Calculator'!A223,'Lorri 401b'!N:N,0),0)</f>
        <v>4567788.3378679622</v>
      </c>
      <c r="S223" s="25">
        <f t="shared" ca="1" si="7"/>
        <v>7102342.4758714112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6404.7404596389215</v>
      </c>
      <c r="K224" s="25">
        <f t="shared" si="4"/>
        <v>16520.094745597391</v>
      </c>
      <c r="L224" s="25"/>
      <c r="N224" s="25">
        <f>'Combined Retirement'!$C$18/12</f>
        <v>33932.660666666663</v>
      </c>
      <c r="O224" s="25">
        <f t="shared" si="5"/>
        <v>11007.82546143035</v>
      </c>
      <c r="P224" s="25">
        <f t="shared" si="6"/>
        <v>22924.835205236312</v>
      </c>
      <c r="Q224" s="25">
        <f t="array" aca="1" ref="Q224" ca="1">INDEX('Isaac 401k'!L:L,MATCH('Retirement Calculator'!A224,'Isaac 401k'!N:N,0),0)</f>
        <v>2538683.3533669091</v>
      </c>
      <c r="R224" s="25">
        <f t="array" aca="1" ref="R224" ca="1">INDEX('Lorri 401b'!L:L,MATCH('Retirement Calculator'!A224,'Lorri 401b'!N:N,0),0)</f>
        <v>4570231.8608020414</v>
      </c>
      <c r="S224" s="25">
        <f t="shared" ca="1" si="7"/>
        <v>7108915.2141689509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6404.7404596389215</v>
      </c>
      <c r="K225" s="25">
        <f t="shared" si="4"/>
        <v>16520.094745597391</v>
      </c>
      <c r="L225" s="25"/>
      <c r="N225" s="25">
        <f>'Combined Retirement'!$C$18/12</f>
        <v>33932.660666666663</v>
      </c>
      <c r="O225" s="25">
        <f t="shared" si="5"/>
        <v>11007.82546143035</v>
      </c>
      <c r="P225" s="25">
        <f t="shared" si="6"/>
        <v>22924.835205236312</v>
      </c>
      <c r="Q225" s="25">
        <f t="array" aca="1" ref="Q225" ca="1">INDEX('Isaac 401k'!L:L,MATCH('Retirement Calculator'!A225,'Isaac 401k'!N:N,0),0)</f>
        <v>2542829.7737943837</v>
      </c>
      <c r="R225" s="25">
        <f t="array" aca="1" ref="R225" ca="1">INDEX('Lorri 401b'!L:L,MATCH('Retirement Calculator'!A225,'Lorri 401b'!N:N,0),0)</f>
        <v>4572685.5650816783</v>
      </c>
      <c r="S225" s="25">
        <f t="shared" ca="1" si="7"/>
        <v>7115515.3388760621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6404.7404596389215</v>
      </c>
      <c r="K226" s="25">
        <f t="shared" si="4"/>
        <v>16520.094745597391</v>
      </c>
      <c r="L226" s="25"/>
      <c r="N226" s="25">
        <f>'Combined Retirement'!$C$18/12</f>
        <v>33932.660666666663</v>
      </c>
      <c r="O226" s="25">
        <f t="shared" si="5"/>
        <v>11007.82546143035</v>
      </c>
      <c r="P226" s="25">
        <f t="shared" si="6"/>
        <v>22924.835205236312</v>
      </c>
      <c r="Q226" s="25">
        <f t="array" aca="1" ref="Q226" ca="1">INDEX('Isaac 401k'!L:L,MATCH('Retirement Calculator'!A226,'Isaac 401k'!N:N,0),0)</f>
        <v>2546993.4709736393</v>
      </c>
      <c r="R226" s="25">
        <f t="array" aca="1" ref="R226" ca="1">INDEX('Lorri 401b'!L:L,MATCH('Retirement Calculator'!A226,'Lorri 401b'!N:N,0),0)</f>
        <v>4575149.4931291472</v>
      </c>
      <c r="S226" s="25">
        <f t="shared" ca="1" si="7"/>
        <v>7122142.964102786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6404.7404596389215</v>
      </c>
      <c r="K227" s="25">
        <f t="shared" si="4"/>
        <v>16520.094745597391</v>
      </c>
      <c r="L227" s="25"/>
      <c r="N227" s="25">
        <f>'Combined Retirement'!$C$18/12</f>
        <v>33932.660666666663</v>
      </c>
      <c r="O227" s="25">
        <f t="shared" si="5"/>
        <v>11007.82546143035</v>
      </c>
      <c r="P227" s="25">
        <f t="shared" si="6"/>
        <v>22924.835205236312</v>
      </c>
      <c r="Q227" s="25">
        <f t="array" aca="1" ref="Q227" ca="1">INDEX('Isaac 401k'!L:L,MATCH('Retirement Calculator'!A227,'Isaac 401k'!N:N,0),0)</f>
        <v>2551174.5168911419</v>
      </c>
      <c r="R227" s="25">
        <f t="array" aca="1" ref="R227" ca="1">INDEX('Lorri 401b'!L:L,MATCH('Retirement Calculator'!A227,'Lorri 401b'!N:N,0),0)</f>
        <v>4577623.6875434807</v>
      </c>
      <c r="S227" s="25">
        <f t="shared" ca="1" si="7"/>
        <v>7128798.2044346221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6404.7404596389215</v>
      </c>
      <c r="K228" s="25">
        <f t="shared" si="4"/>
        <v>16520.094745597391</v>
      </c>
      <c r="L228" s="25"/>
      <c r="N228" s="25">
        <f>'Combined Retirement'!$C$18/12</f>
        <v>33932.660666666663</v>
      </c>
      <c r="O228" s="25">
        <f t="shared" si="5"/>
        <v>11007.82546143035</v>
      </c>
      <c r="P228" s="25">
        <f t="shared" si="6"/>
        <v>22924.835205236312</v>
      </c>
      <c r="Q228" s="25">
        <f t="array" aca="1" ref="Q228" ca="1">INDEX('Isaac 401k'!L:L,MATCH('Retirement Calculator'!A228,'Isaac 401k'!N:N,0),0)</f>
        <v>2555372.9838333009</v>
      </c>
      <c r="R228" s="25">
        <f t="array" aca="1" ref="R228" ca="1">INDEX('Lorri 401b'!L:L,MATCH('Retirement Calculator'!A228,'Lorri 401b'!N:N,0),0)</f>
        <v>4580108.1911012074</v>
      </c>
      <c r="S228" s="25">
        <f t="shared" ca="1" si="7"/>
        <v>7135481.1749345083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6404.7404596389215</v>
      </c>
      <c r="K229" s="25">
        <f t="shared" si="4"/>
        <v>16520.094745597391</v>
      </c>
      <c r="L229" s="25"/>
      <c r="N229" s="25">
        <f>'Combined Retirement'!$C$18/12</f>
        <v>33932.660666666663</v>
      </c>
      <c r="O229" s="25">
        <f t="shared" si="5"/>
        <v>11007.82546143035</v>
      </c>
      <c r="P229" s="25">
        <f t="shared" si="6"/>
        <v>22924.835205236312</v>
      </c>
      <c r="Q229" s="25">
        <f t="array" aca="1" ref="Q229" ca="1">INDEX('Isaac 401k'!L:L,MATCH('Retirement Calculator'!A229,'Isaac 401k'!N:N,0),0)</f>
        <v>2559588.9443877186</v>
      </c>
      <c r="R229" s="25">
        <f t="array" aca="1" ref="R229" ca="1">INDEX('Lorri 401b'!L:L,MATCH('Retirement Calculator'!A229,'Lorri 401b'!N:N,0),0)</f>
        <v>4582603.0467570908</v>
      </c>
      <c r="S229" s="25">
        <f t="shared" ca="1" si="7"/>
        <v>7142191.9911448099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6404.7404596389215</v>
      </c>
      <c r="K230" s="25">
        <f t="shared" si="4"/>
        <v>16520.094745597391</v>
      </c>
      <c r="L230" s="25"/>
      <c r="N230" s="25">
        <f>'Combined Retirement'!$C$18/12</f>
        <v>33932.660666666663</v>
      </c>
      <c r="O230" s="25">
        <f t="shared" si="5"/>
        <v>11007.82546143035</v>
      </c>
      <c r="P230" s="25">
        <f t="shared" si="6"/>
        <v>22924.835205236312</v>
      </c>
      <c r="Q230" s="25">
        <f t="array" aca="1" ref="Q230" ca="1">INDEX('Isaac 401k'!L:L,MATCH('Retirement Calculator'!A230,'Isaac 401k'!N:N,0),0)</f>
        <v>2563822.4714444466</v>
      </c>
      <c r="R230" s="25">
        <f t="array" aca="1" ref="R230" ca="1">INDEX('Lorri 401b'!L:L,MATCH('Retirement Calculator'!A230,'Lorri 401b'!N:N,0),0)</f>
        <v>4585108.2976448741</v>
      </c>
      <c r="S230" s="25">
        <f t="shared" ca="1" si="7"/>
        <v>7148930.7690893207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6404.7404596389215</v>
      </c>
      <c r="K231" s="25">
        <f t="shared" si="4"/>
        <v>16520.094745597391</v>
      </c>
      <c r="L231" s="25"/>
      <c r="N231" s="25">
        <f>'Combined Retirement'!$C$18/12</f>
        <v>33932.660666666663</v>
      </c>
      <c r="O231" s="25">
        <f t="shared" si="5"/>
        <v>11007.82546143035</v>
      </c>
      <c r="P231" s="25">
        <f t="shared" si="6"/>
        <v>22924.835205236312</v>
      </c>
      <c r="Q231" s="25">
        <f t="array" aca="1" ref="Q231" ca="1">INDEX('Isaac 401k'!L:L,MATCH('Retirement Calculator'!A231,'Isaac 401k'!N:N,0),0)</f>
        <v>2568073.6381972441</v>
      </c>
      <c r="R231" s="25">
        <f t="array" aca="1" ref="R231" ca="1">INDEX('Lorri 401b'!L:L,MATCH('Retirement Calculator'!A231,'Lorri 401b'!N:N,0),0)</f>
        <v>4587623.9870780231</v>
      </c>
      <c r="S231" s="25">
        <f t="shared" ca="1" si="7"/>
        <v>7155697.6252752673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6404.7404596389215</v>
      </c>
      <c r="K232" s="25">
        <f t="shared" si="4"/>
        <v>16520.094745597391</v>
      </c>
      <c r="L232" s="25"/>
      <c r="N232" s="25">
        <f>'Combined Retirement'!$C$18/12</f>
        <v>33932.660666666663</v>
      </c>
      <c r="O232" s="25">
        <f t="shared" si="5"/>
        <v>11007.82546143035</v>
      </c>
      <c r="P232" s="25">
        <f t="shared" si="6"/>
        <v>22924.835205236312</v>
      </c>
      <c r="Q232" s="25">
        <f t="array" aca="1" ref="Q232" ca="1">INDEX('Isaac 401k'!L:L,MATCH('Retirement Calculator'!A232,'Isaac 401k'!N:N,0),0)</f>
        <v>2572342.518144845</v>
      </c>
      <c r="R232" s="25">
        <f t="array" aca="1" ref="R232" ca="1">INDEX('Lorri 401b'!L:L,MATCH('Retirement Calculator'!A232,'Lorri 401b'!N:N,0),0)</f>
        <v>4590150.1585504767</v>
      </c>
      <c r="S232" s="25">
        <f t="shared" ca="1" si="7"/>
        <v>7162492.6766953217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6404.7404596389215</v>
      </c>
      <c r="K233" s="25">
        <f t="shared" si="4"/>
        <v>16520.094745597391</v>
      </c>
      <c r="L233" s="25"/>
      <c r="N233" s="25">
        <f>'Combined Retirement'!$C$18/12</f>
        <v>33932.660666666663</v>
      </c>
      <c r="O233" s="25">
        <f t="shared" si="5"/>
        <v>11007.82546143035</v>
      </c>
      <c r="P233" s="25">
        <f t="shared" si="6"/>
        <v>22924.835205236312</v>
      </c>
      <c r="Q233" s="25">
        <f t="array" aca="1" ref="Q233" ca="1">INDEX('Isaac 401k'!L:L,MATCH('Retirement Calculator'!A233,'Isaac 401k'!N:N,0),0)</f>
        <v>2576629.1850922275</v>
      </c>
      <c r="R233" s="25">
        <f t="array" aca="1" ref="R233" ca="1">INDEX('Lorri 401b'!L:L,MATCH('Retirement Calculator'!A233,'Lorri 401b'!N:N,0),0)</f>
        <v>4592686.8557373993</v>
      </c>
      <c r="S233" s="25">
        <f t="shared" ca="1" si="7"/>
        <v>7169316.0408296268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6404.7404596389215</v>
      </c>
      <c r="K234" s="25">
        <f t="shared" si="4"/>
        <v>16520.094745597391</v>
      </c>
      <c r="L234" s="25"/>
      <c r="N234" s="25">
        <f>'Combined Retirement'!$C$18/12</f>
        <v>33932.660666666663</v>
      </c>
      <c r="O234" s="25">
        <f t="shared" si="5"/>
        <v>11007.82546143035</v>
      </c>
      <c r="P234" s="25">
        <f t="shared" si="6"/>
        <v>22924.835205236312</v>
      </c>
      <c r="Q234" s="25">
        <f t="array" aca="1" ref="Q234" ca="1">INDEX('Isaac 401k'!L:L,MATCH('Retirement Calculator'!A234,'Isaac 401k'!N:N,0),0)</f>
        <v>2580933.7131518908</v>
      </c>
      <c r="R234" s="25">
        <f t="array" aca="1" ref="R234" ca="1">INDEX('Lorri 401b'!L:L,MATCH('Retirement Calculator'!A234,'Lorri 401b'!N:N,0),0)</f>
        <v>4595234.1224959344</v>
      </c>
      <c r="S234" s="25">
        <f t="shared" ca="1" si="7"/>
        <v>7176167.8356478252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6404.7404596389215</v>
      </c>
      <c r="K235" s="25">
        <f t="shared" si="4"/>
        <v>16520.094745597391</v>
      </c>
      <c r="L235" s="25"/>
      <c r="N235" s="25">
        <f>'Combined Retirement'!$C$18/12</f>
        <v>33932.660666666663</v>
      </c>
      <c r="O235" s="25">
        <f t="shared" si="5"/>
        <v>11007.82546143035</v>
      </c>
      <c r="P235" s="25">
        <f t="shared" si="6"/>
        <v>22924.835205236312</v>
      </c>
      <c r="Q235" s="25">
        <f t="array" aca="1" ref="Q235" ca="1">INDEX('Isaac 401k'!L:L,MATCH('Retirement Calculator'!A235,'Isaac 401k'!N:N,0),0)</f>
        <v>2585256.1767451363</v>
      </c>
      <c r="R235" s="25">
        <f t="array" aca="1" ref="R235" ca="1">INDEX('Lorri 401b'!L:L,MATCH('Retirement Calculator'!A235,'Lorri 401b'!N:N,0),0)</f>
        <v>4597792.0028659627</v>
      </c>
      <c r="S235" s="25">
        <f t="shared" ca="1" si="7"/>
        <v>7183048.179611099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6404.7404596389215</v>
      </c>
      <c r="K236" s="25">
        <f t="shared" si="4"/>
        <v>16520.094745597391</v>
      </c>
      <c r="L236" s="25"/>
      <c r="N236" s="25">
        <f>'Combined Retirement'!$C$18/12</f>
        <v>33932.660666666663</v>
      </c>
      <c r="O236" s="25">
        <f t="shared" si="5"/>
        <v>11007.82546143035</v>
      </c>
      <c r="P236" s="25">
        <f t="shared" si="6"/>
        <v>22924.835205236312</v>
      </c>
      <c r="Q236" s="25">
        <f t="array" aca="1" ref="Q236" ca="1">INDEX('Isaac 401k'!L:L,MATCH('Retirement Calculator'!A236,'Isaac 401k'!N:N,0),0)</f>
        <v>2589596.6506033535</v>
      </c>
      <c r="R236" s="25">
        <f t="array" aca="1" ref="R236" ca="1">INDEX('Lorri 401b'!L:L,MATCH('Retirement Calculator'!A236,'Lorri 401b'!N:N,0),0)</f>
        <v>4600360.5410708664</v>
      </c>
      <c r="S236" s="25">
        <f t="shared" ca="1" si="7"/>
        <v>7189957.1916742194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6404.7404596389215</v>
      </c>
      <c r="K237" s="25">
        <f t="shared" si="4"/>
        <v>16520.094745597391</v>
      </c>
      <c r="L237" s="25"/>
      <c r="N237" s="25">
        <f>'Combined Retirement'!$C$18/12</f>
        <v>33932.660666666663</v>
      </c>
      <c r="O237" s="25">
        <f t="shared" si="5"/>
        <v>11007.82546143035</v>
      </c>
      <c r="P237" s="25">
        <f t="shared" si="6"/>
        <v>22924.835205236312</v>
      </c>
      <c r="Q237" s="25">
        <f t="array" aca="1" ref="Q237" ca="1">INDEX('Isaac 401k'!L:L,MATCH('Retirement Calculator'!A237,'Isaac 401k'!N:N,0),0)</f>
        <v>2593955.2097693132</v>
      </c>
      <c r="R237" s="25">
        <f t="array" aca="1" ref="R237" ca="1">INDEX('Lorri 401b'!L:L,MATCH('Retirement Calculator'!A237,'Lorri 401b'!N:N,0),0)</f>
        <v>4602939.7815182908</v>
      </c>
      <c r="S237" s="25">
        <f t="shared" ca="1" si="7"/>
        <v>7196894.991287604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6404.7404596389215</v>
      </c>
      <c r="K238" s="25">
        <f t="shared" si="4"/>
        <v>16520.094745597391</v>
      </c>
      <c r="L238" s="25"/>
      <c r="N238" s="25">
        <f>'Combined Retirement'!$C$18/12</f>
        <v>33932.660666666663</v>
      </c>
      <c r="O238" s="25">
        <f t="shared" si="5"/>
        <v>11007.82546143035</v>
      </c>
      <c r="P238" s="25">
        <f t="shared" si="6"/>
        <v>22924.835205236312</v>
      </c>
      <c r="Q238" s="25">
        <f t="array" aca="1" ref="Q238" ca="1">INDEX('Isaac 401k'!L:L,MATCH('Retirement Calculator'!A238,'Isaac 401k'!N:N,0),0)</f>
        <v>2598331.9295984646</v>
      </c>
      <c r="R238" s="25">
        <f t="array" aca="1" ref="R238" ca="1">INDEX('Lorri 401b'!L:L,MATCH('Retirement Calculator'!A238,'Lorri 401b'!N:N,0),0)</f>
        <v>4605529.7688009124</v>
      </c>
      <c r="S238" s="25">
        <f t="shared" ca="1" si="7"/>
        <v>7203861.6983993771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6404.7404596389215</v>
      </c>
      <c r="K239" s="25">
        <f t="shared" si="4"/>
        <v>16520.094745597391</v>
      </c>
      <c r="L239" s="25"/>
      <c r="N239" s="25">
        <f>'Combined Retirement'!$C$18/12</f>
        <v>33932.660666666663</v>
      </c>
      <c r="O239" s="25">
        <f t="shared" si="5"/>
        <v>11007.82546143035</v>
      </c>
      <c r="P239" s="25">
        <f t="shared" si="6"/>
        <v>22924.835205236312</v>
      </c>
      <c r="Q239" s="25">
        <f t="array" aca="1" ref="Q239" ca="1">INDEX('Isaac 401k'!L:L,MATCH('Retirement Calculator'!A239,'Isaac 401k'!N:N,0),0)</f>
        <v>2602726.8857602375</v>
      </c>
      <c r="R239" s="25">
        <f t="array" aca="1" ref="R239" ca="1">INDEX('Lorri 401b'!L:L,MATCH('Retirement Calculator'!A239,'Lorri 401b'!N:N,0),0)</f>
        <v>4608130.5476972116</v>
      </c>
      <c r="S239" s="25">
        <f t="shared" ca="1" si="7"/>
        <v>7210857.4334574491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6404.7404596389215</v>
      </c>
      <c r="K240" s="25">
        <f t="shared" si="4"/>
        <v>16520.094745597391</v>
      </c>
      <c r="L240" s="25"/>
      <c r="N240" s="25">
        <f>'Combined Retirement'!$C$18/12</f>
        <v>33932.660666666663</v>
      </c>
      <c r="O240" s="25">
        <f t="shared" si="5"/>
        <v>11007.82546143035</v>
      </c>
      <c r="P240" s="25">
        <f t="shared" si="6"/>
        <v>22924.835205236312</v>
      </c>
      <c r="Q240" s="25">
        <f t="array" aca="1" ref="Q240" ca="1">INDEX('Isaac 401k'!L:L,MATCH('Retirement Calculator'!A240,'Isaac 401k'!N:N,0),0)</f>
        <v>2607140.1542393509</v>
      </c>
      <c r="R240" s="25">
        <f t="array" aca="1" ref="R240" ca="1">INDEX('Lorri 401b'!L:L,MATCH('Retirement Calculator'!A240,'Lorri 401b'!N:N,0),0)</f>
        <v>4610742.163172246</v>
      </c>
      <c r="S240" s="25">
        <f t="shared" ca="1" si="7"/>
        <v>7217882.3174115969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6404.7404596389215</v>
      </c>
      <c r="K241" s="25">
        <f t="shared" si="4"/>
        <v>16520.094745597391</v>
      </c>
      <c r="L241" s="25"/>
      <c r="N241" s="25">
        <f>'Combined Retirement'!$C$18/12</f>
        <v>33932.660666666663</v>
      </c>
      <c r="O241" s="25">
        <f t="shared" si="5"/>
        <v>11007.82546143035</v>
      </c>
      <c r="P241" s="25">
        <f t="shared" si="6"/>
        <v>22924.835205236312</v>
      </c>
      <c r="Q241" s="25">
        <f t="array" aca="1" ref="Q241" ca="1">INDEX('Isaac 401k'!L:L,MATCH('Retirement Calculator'!A241,'Isaac 401k'!N:N,0),0)</f>
        <v>2611571.8113371274</v>
      </c>
      <c r="R241" s="25">
        <f t="array" aca="1" ref="R241" ca="1">INDEX('Lorri 401b'!L:L,MATCH('Retirement Calculator'!A241,'Lorri 401b'!N:N,0),0)</f>
        <v>4613364.6603784263</v>
      </c>
      <c r="S241" s="25">
        <f t="shared" ca="1" si="7"/>
        <v>7224936.4717155537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6404.7404596389215</v>
      </c>
      <c r="K242" s="25">
        <f t="shared" si="4"/>
        <v>16520.094745597391</v>
      </c>
      <c r="L242" s="25"/>
      <c r="N242" s="25">
        <f>'Combined Retirement'!$C$18/12</f>
        <v>33932.660666666663</v>
      </c>
      <c r="O242" s="25">
        <f t="shared" si="5"/>
        <v>11007.82546143035</v>
      </c>
      <c r="P242" s="25">
        <f t="shared" si="6"/>
        <v>22924.835205236312</v>
      </c>
      <c r="Q242" s="25">
        <f t="array" aca="1" ref="Q242" ca="1">INDEX('Isaac 401k'!L:L,MATCH('Retirement Calculator'!A242,'Isaac 401k'!N:N,0),0)</f>
        <v>2616021.9336728109</v>
      </c>
      <c r="R242" s="25">
        <f t="array" aca="1" ref="R242" ca="1">INDEX('Lorri 401b'!L:L,MATCH('Retirement Calculator'!A242,'Lorri 401b'!N:N,0),0)</f>
        <v>4615998.0846562991</v>
      </c>
      <c r="S242" s="25">
        <f t="shared" ca="1" si="7"/>
        <v>7232020.01832911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6404.7404596389215</v>
      </c>
      <c r="K243" s="25">
        <f t="shared" si="4"/>
        <v>16520.094745597391</v>
      </c>
      <c r="L243" s="25"/>
      <c r="N243" s="25">
        <f>'Combined Retirement'!$C$18/12</f>
        <v>33932.660666666663</v>
      </c>
      <c r="O243" s="25">
        <f t="shared" si="5"/>
        <v>11007.82546143035</v>
      </c>
      <c r="P243" s="25">
        <f t="shared" si="6"/>
        <v>22924.835205236312</v>
      </c>
      <c r="Q243" s="25">
        <f t="array" aca="1" ref="Q243" ca="1">INDEX('Isaac 401k'!L:L,MATCH('Retirement Calculator'!A243,'Isaac 401k'!N:N,0),0)</f>
        <v>2620490.5981848934</v>
      </c>
      <c r="R243" s="25">
        <f t="array" aca="1" ref="R243" ca="1">INDEX('Lorri 401b'!L:L,MATCH('Retirement Calculator'!A243,'Lorri 401b'!N:N,0),0)</f>
        <v>4618642.4815353295</v>
      </c>
      <c r="S243" s="25">
        <f t="shared" ca="1" si="7"/>
        <v>7239133.0797202233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6404.7404596389215</v>
      </c>
      <c r="K244" s="25">
        <f t="shared" si="4"/>
        <v>16520.094745597391</v>
      </c>
      <c r="L244" s="25"/>
      <c r="N244" s="25">
        <f>'Combined Retirement'!$C$18/12</f>
        <v>33932.660666666663</v>
      </c>
      <c r="O244" s="25">
        <f t="shared" si="5"/>
        <v>11007.82546143035</v>
      </c>
      <c r="P244" s="25">
        <f t="shared" si="6"/>
        <v>22924.835205236312</v>
      </c>
      <c r="Q244" s="25">
        <f t="array" aca="1" ref="Q244" ca="1">INDEX('Isaac 401k'!L:L,MATCH('Retirement Calculator'!A244,'Isaac 401k'!N:N,0),0)</f>
        <v>2624977.8821324427</v>
      </c>
      <c r="R244" s="25">
        <f t="array" aca="1" ref="R244" ca="1">INDEX('Lorri 401b'!L:L,MATCH('Retirement Calculator'!A244,'Lorri 401b'!N:N,0),0)</f>
        <v>4621297.8967346884</v>
      </c>
      <c r="S244" s="25">
        <f t="shared" ca="1" si="7"/>
        <v>7246275.7788671311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6404.7404596389215</v>
      </c>
      <c r="K245" s="25">
        <f t="shared" si="4"/>
        <v>16520.094745597391</v>
      </c>
      <c r="L245" s="25"/>
      <c r="N245" s="25">
        <f>'Combined Retirement'!$C$18/12</f>
        <v>33932.660666666663</v>
      </c>
      <c r="O245" s="25">
        <f t="shared" si="5"/>
        <v>11007.82546143035</v>
      </c>
      <c r="P245" s="25">
        <f t="shared" si="6"/>
        <v>22924.835205236312</v>
      </c>
      <c r="Q245" s="25">
        <f t="array" aca="1" ref="Q245" ca="1">INDEX('Isaac 401k'!L:L,MATCH('Retirement Calculator'!A245,'Isaac 401k'!N:N,0),0)</f>
        <v>2629483.8630964402</v>
      </c>
      <c r="R245" s="25">
        <f t="array" aca="1" ref="R245" ca="1">INDEX('Lorri 401b'!L:L,MATCH('Retirement Calculator'!A245,'Lorri 401b'!N:N,0),0)</f>
        <v>4623964.3761640452</v>
      </c>
      <c r="S245" s="25">
        <f t="shared" ca="1" si="7"/>
        <v>7253448.2392604854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6404.7404596389215</v>
      </c>
      <c r="K246" s="25">
        <f t="shared" si="4"/>
        <v>16520.094745597391</v>
      </c>
      <c r="L246" s="25"/>
      <c r="N246" s="25">
        <f>'Combined Retirement'!$C$18/12</f>
        <v>33932.660666666663</v>
      </c>
      <c r="O246" s="25">
        <f t="shared" si="5"/>
        <v>11007.82546143035</v>
      </c>
      <c r="P246" s="25">
        <f t="shared" si="6"/>
        <v>22924.835205236312</v>
      </c>
      <c r="Q246" s="25">
        <f t="array" aca="1" ref="Q246" ca="1">INDEX('Isaac 401k'!L:L,MATCH('Retirement Calculator'!A246,'Isaac 401k'!N:N,0),0)</f>
        <v>2634008.6189811211</v>
      </c>
      <c r="R246" s="25">
        <f t="array" aca="1" ref="R246" ca="1">INDEX('Lorri 401b'!L:L,MATCH('Retirement Calculator'!A246,'Lorri 401b'!N:N,0),0)</f>
        <v>4626641.965924358</v>
      </c>
      <c r="S246" s="25">
        <f t="shared" ca="1" si="7"/>
        <v>7260650.5849054791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6404.7404596389215</v>
      </c>
      <c r="K247" s="25">
        <f t="shared" si="4"/>
        <v>16520.094745597391</v>
      </c>
      <c r="L247" s="25"/>
      <c r="N247" s="25">
        <f>'Combined Retirement'!$C$18/12</f>
        <v>33932.660666666663</v>
      </c>
      <c r="O247" s="25">
        <f t="shared" si="5"/>
        <v>11007.82546143035</v>
      </c>
      <c r="P247" s="25">
        <f t="shared" si="6"/>
        <v>22924.835205236312</v>
      </c>
      <c r="Q247" s="25">
        <f t="array" aca="1" ref="Q247" ca="1">INDEX('Isaac 401k'!L:L,MATCH('Retirement Calculator'!A247,'Isaac 401k'!N:N,0),0)</f>
        <v>2638552.2280153213</v>
      </c>
      <c r="R247" s="25">
        <f t="array" aca="1" ref="R247" ca="1">INDEX('Lorri 401b'!L:L,MATCH('Retirement Calculator'!A247,'Lorri 401b'!N:N,0),0)</f>
        <v>4629330.7123086713</v>
      </c>
      <c r="S247" s="25">
        <f t="shared" ca="1" si="7"/>
        <v>7267882.9403239926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6404.7404596389215</v>
      </c>
      <c r="K248" s="25">
        <f t="shared" si="4"/>
        <v>16520.094745597391</v>
      </c>
      <c r="L248" s="25"/>
      <c r="N248" s="25">
        <f>'Combined Retirement'!$C$18/12</f>
        <v>33932.660666666663</v>
      </c>
      <c r="O248" s="25">
        <f t="shared" si="5"/>
        <v>11007.82546143035</v>
      </c>
      <c r="P248" s="25">
        <f t="shared" si="6"/>
        <v>22924.835205236312</v>
      </c>
      <c r="Q248" s="25">
        <f t="array" aca="1" ref="Q248" ca="1">INDEX('Isaac 401k'!L:L,MATCH('Retirement Calculator'!A248,'Isaac 401k'!N:N,0),0)</f>
        <v>2643114.7687538308</v>
      </c>
      <c r="R248" s="25">
        <f t="array" aca="1" ref="R248" ca="1">INDEX('Lorri 401b'!L:L,MATCH('Retirement Calculator'!A248,'Lorri 401b'!N:N,0),0)</f>
        <v>4632030.6618029196</v>
      </c>
      <c r="S248" s="25">
        <f t="shared" ca="1" si="7"/>
        <v>7275145.4305567499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6404.7404596389215</v>
      </c>
      <c r="K249" s="25">
        <f t="shared" si="4"/>
        <v>16520.094745597391</v>
      </c>
      <c r="L249" s="25"/>
      <c r="N249" s="25">
        <f>'Combined Retirement'!$C$18/12</f>
        <v>33932.660666666663</v>
      </c>
      <c r="O249" s="25">
        <f t="shared" si="5"/>
        <v>11007.82546143035</v>
      </c>
      <c r="P249" s="25">
        <f t="shared" si="6"/>
        <v>22924.835205236312</v>
      </c>
      <c r="Q249" s="25">
        <f t="array" aca="1" ref="Q249" ca="1">INDEX('Isaac 401k'!L:L,MATCH('Retirement Calculator'!A249,'Isaac 401k'!N:N,0),0)</f>
        <v>2647696.3200787506</v>
      </c>
      <c r="R249" s="25">
        <f t="array" aca="1" ref="R249" ca="1">INDEX('Lorri 401b'!L:L,MATCH('Retirement Calculator'!A249,'Lorri 401b'!N:N,0),0)</f>
        <v>4634741.8610867271</v>
      </c>
      <c r="S249" s="25">
        <f t="shared" ca="1" si="7"/>
        <v>7282438.1811654773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6404.7404596389215</v>
      </c>
      <c r="K250" s="25">
        <f t="shared" si="4"/>
        <v>16520.094745597391</v>
      </c>
      <c r="L250" s="25"/>
      <c r="N250" s="25">
        <f>'Combined Retirement'!$C$18/12</f>
        <v>33932.660666666663</v>
      </c>
      <c r="O250" s="25">
        <f t="shared" si="5"/>
        <v>11007.82546143035</v>
      </c>
      <c r="P250" s="25">
        <f t="shared" si="6"/>
        <v>22924.835205236312</v>
      </c>
      <c r="Q250" s="25">
        <f t="array" aca="1" ref="Q250" ca="1">INDEX('Isaac 401k'!L:L,MATCH('Retirement Calculator'!A250,'Isaac 401k'!N:N,0),0)</f>
        <v>2652296.961200858</v>
      </c>
      <c r="R250" s="25">
        <f t="array" aca="1" ref="R250" ca="1">INDEX('Lorri 401b'!L:L,MATCH('Retirement Calculator'!A250,'Lorri 401b'!N:N,0),0)</f>
        <v>4637464.3570342176</v>
      </c>
      <c r="S250" s="25">
        <f t="shared" ca="1" si="7"/>
        <v>7289761.3182350751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6404.7404596389215</v>
      </c>
      <c r="K251" s="25">
        <f t="shared" si="4"/>
        <v>16520.094745597391</v>
      </c>
      <c r="L251" s="25"/>
      <c r="N251" s="25">
        <f>'Combined Retirement'!$C$18/12</f>
        <v>33932.660666666663</v>
      </c>
      <c r="O251" s="25">
        <f t="shared" si="5"/>
        <v>11007.82546143035</v>
      </c>
      <c r="P251" s="25">
        <f t="shared" si="6"/>
        <v>22924.835205236312</v>
      </c>
      <c r="Q251" s="25">
        <f t="array" aca="1" ref="Q251" ca="1">INDEX('Isaac 401k'!L:L,MATCH('Retirement Calculator'!A251,'Isaac 401k'!N:N,0),0)</f>
        <v>2656916.7716609738</v>
      </c>
      <c r="R251" s="25">
        <f t="array" aca="1" ref="R251" ca="1">INDEX('Lorri 401b'!L:L,MATCH('Retirement Calculator'!A251,'Lorri 401b'!N:N,0),0)</f>
        <v>4640198.1967148222</v>
      </c>
      <c r="S251" s="25">
        <f t="shared" ca="1" si="7"/>
        <v>7297114.9683757965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6404.7404596389215</v>
      </c>
      <c r="K252" s="25">
        <f t="shared" si="4"/>
        <v>16520.094745597391</v>
      </c>
      <c r="L252" s="25"/>
      <c r="N252" s="25">
        <f>'Combined Retirement'!$C$18/12</f>
        <v>33932.660666666663</v>
      </c>
      <c r="O252" s="25">
        <f t="shared" si="5"/>
        <v>11007.82546143035</v>
      </c>
      <c r="P252" s="25">
        <f t="shared" si="6"/>
        <v>22924.835205236312</v>
      </c>
      <c r="Q252" s="25">
        <f t="array" aca="1" ref="Q252" ca="1">INDEX('Isaac 401k'!L:L,MATCH('Retirement Calculator'!A252,'Isaac 401k'!N:N,0),0)</f>
        <v>2661555.8313313401</v>
      </c>
      <c r="R252" s="25">
        <f t="array" aca="1" ref="R252" ca="1">INDEX('Lorri 401b'!L:L,MATCH('Retirement Calculator'!A252,'Lorri 401b'!N:N,0),0)</f>
        <v>4642943.4273940958</v>
      </c>
      <c r="S252" s="25">
        <f t="shared" ca="1" si="7"/>
        <v>7304499.2587254364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6404.7404596389215</v>
      </c>
      <c r="K253" s="25">
        <f t="shared" si="4"/>
        <v>16520.094745597391</v>
      </c>
      <c r="L253" s="25"/>
      <c r="N253" s="25">
        <f>'Combined Retirement'!$C$18/12</f>
        <v>33932.660666666663</v>
      </c>
      <c r="O253" s="25">
        <f t="shared" si="5"/>
        <v>11007.82546143035</v>
      </c>
      <c r="P253" s="25">
        <f t="shared" si="6"/>
        <v>22924.835205236312</v>
      </c>
      <c r="Q253" s="25">
        <f t="array" aca="1" ref="Q253" ca="1">INDEX('Isaac 401k'!L:L,MATCH('Retirement Calculator'!A253,'Isaac 401k'!N:N,0),0)</f>
        <v>2666214.2204169999</v>
      </c>
      <c r="R253" s="25">
        <f t="array" aca="1" ref="R253" ca="1">INDEX('Lorri 401b'!L:L,MATCH('Retirement Calculator'!A253,'Lorri 401b'!N:N,0),0)</f>
        <v>4645700.0965345334</v>
      </c>
      <c r="S253" s="25">
        <f t="shared" ca="1" si="7"/>
        <v>7311914.3169515338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6404.7404596389215</v>
      </c>
      <c r="K254" s="25">
        <f t="shared" si="4"/>
        <v>16520.094745597391</v>
      </c>
      <c r="L254" s="25"/>
      <c r="N254" s="25">
        <f>'Combined Retirement'!$C$18/12</f>
        <v>33932.660666666663</v>
      </c>
      <c r="O254" s="25">
        <f t="shared" si="5"/>
        <v>11007.82546143035</v>
      </c>
      <c r="P254" s="25">
        <f t="shared" si="6"/>
        <v>22924.835205236312</v>
      </c>
      <c r="Q254" s="25">
        <f t="array" aca="1" ref="Q254" ca="1">INDEX('Isaac 401k'!L:L,MATCH('Retirement Calculator'!A254,'Isaac 401k'!N:N,0),0)</f>
        <v>2670892.0194571833</v>
      </c>
      <c r="R254" s="25">
        <f t="array" aca="1" ref="R254" ca="1">INDEX('Lorri 401b'!L:L,MATCH('Retirement Calculator'!A254,'Lorri 401b'!N:N,0),0)</f>
        <v>4648468.2517963899</v>
      </c>
      <c r="S254" s="25">
        <f t="shared" ca="1" si="7"/>
        <v>7319360.2712535728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6404.7404596389215</v>
      </c>
      <c r="K255" s="25">
        <f t="shared" si="4"/>
        <v>16520.094745597391</v>
      </c>
      <c r="L255" s="25"/>
      <c r="N255" s="25">
        <f>'Combined Retirement'!$C$18/12</f>
        <v>33932.660666666663</v>
      </c>
      <c r="O255" s="25">
        <f t="shared" si="5"/>
        <v>11007.82546143035</v>
      </c>
      <c r="P255" s="25">
        <f t="shared" si="6"/>
        <v>22924.835205236312</v>
      </c>
      <c r="Q255" s="25">
        <f t="array" aca="1" ref="Q255" ca="1">INDEX('Isaac 401k'!L:L,MATCH('Retirement Calculator'!A255,'Isaac 401k'!N:N,0),0)</f>
        <v>2675589.3093267009</v>
      </c>
      <c r="R255" s="25">
        <f t="array" aca="1" ref="R255" ca="1">INDEX('Lorri 401b'!L:L,MATCH('Retirement Calculator'!A255,'Lorri 401b'!N:N,0),0)</f>
        <v>4651247.9410385033</v>
      </c>
      <c r="S255" s="25">
        <f t="shared" ca="1" si="7"/>
        <v>7326837.2503652042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6404.7404596389215</v>
      </c>
      <c r="K256" s="25">
        <f t="shared" si="4"/>
        <v>16520.094745597391</v>
      </c>
      <c r="L256" s="25"/>
      <c r="N256" s="25">
        <f>'Combined Retirement'!$C$18/12</f>
        <v>33932.660666666663</v>
      </c>
      <c r="O256" s="25">
        <f t="shared" si="5"/>
        <v>11007.82546143035</v>
      </c>
      <c r="P256" s="25">
        <f t="shared" si="6"/>
        <v>22924.835205236312</v>
      </c>
      <c r="Q256" s="25">
        <f t="array" aca="1" ref="Q256" ca="1">INDEX('Isaac 401k'!L:L,MATCH('Retirement Calculator'!A256,'Isaac 401k'!N:N,0),0)</f>
        <v>2680306.1712373411</v>
      </c>
      <c r="R256" s="25">
        <f t="array" aca="1" ref="R256" ca="1">INDEX('Lorri 401b'!L:L,MATCH('Retirement Calculator'!A256,'Lorri 401b'!N:N,0),0)</f>
        <v>4654039.2123191264</v>
      </c>
      <c r="S256" s="25">
        <f t="shared" ca="1" si="7"/>
        <v>7334345.3835564675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6404.7404596389215</v>
      </c>
      <c r="K257" s="25">
        <f t="shared" si="4"/>
        <v>16520.094745597391</v>
      </c>
      <c r="L257" s="25"/>
      <c r="N257" s="25">
        <f>'Combined Retirement'!$C$18/12</f>
        <v>33932.660666666663</v>
      </c>
      <c r="O257" s="25">
        <f t="shared" si="5"/>
        <v>11007.82546143035</v>
      </c>
      <c r="P257" s="25">
        <f t="shared" si="6"/>
        <v>22924.835205236312</v>
      </c>
      <c r="Q257" s="25">
        <f t="array" aca="1" ref="Q257" ca="1">INDEX('Isaac 401k'!L:L,MATCH('Retirement Calculator'!A257,'Isaac 401k'!N:N,0),0)</f>
        <v>2685042.6867392757</v>
      </c>
      <c r="R257" s="25">
        <f t="array" aca="1" ref="R257" ca="1">INDEX('Lorri 401b'!L:L,MATCH('Retirement Calculator'!A257,'Lorri 401b'!N:N,0),0)</f>
        <v>4656842.1138967518</v>
      </c>
      <c r="S257" s="25">
        <f t="shared" ca="1" si="7"/>
        <v>7341884.800636027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6404.7404596389215</v>
      </c>
      <c r="K258" s="25">
        <f t="shared" si="4"/>
        <v>16520.094745597391</v>
      </c>
      <c r="L258" s="25"/>
      <c r="N258" s="25">
        <f>'Combined Retirement'!$C$18/12</f>
        <v>33932.660666666663</v>
      </c>
      <c r="O258" s="25">
        <f t="shared" si="5"/>
        <v>11007.82546143035</v>
      </c>
      <c r="P258" s="25">
        <f t="shared" si="6"/>
        <v>22924.835205236312</v>
      </c>
      <c r="Q258" s="25">
        <f t="array" aca="1" ref="Q258" ca="1">INDEX('Isaac 401k'!L:L,MATCH('Retirement Calculator'!A258,'Isaac 401k'!N:N,0),0)</f>
        <v>2689798.9377224683</v>
      </c>
      <c r="R258" s="25">
        <f t="array" aca="1" ref="R258" ca="1">INDEX('Lorri 401b'!L:L,MATCH('Retirement Calculator'!A258,'Lorri 401b'!N:N,0),0)</f>
        <v>4659656.6942309504</v>
      </c>
      <c r="S258" s="25">
        <f t="shared" ca="1" si="7"/>
        <v>7349455.6319534183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6404.7404596389215</v>
      </c>
      <c r="K259" s="25">
        <f t="shared" si="4"/>
        <v>16520.094745597391</v>
      </c>
      <c r="L259" s="25"/>
      <c r="N259" s="25">
        <f>'Combined Retirement'!$C$18/12</f>
        <v>33932.660666666663</v>
      </c>
      <c r="O259" s="25">
        <f t="shared" si="5"/>
        <v>11007.82546143035</v>
      </c>
      <c r="P259" s="25">
        <f t="shared" si="6"/>
        <v>22924.835205236312</v>
      </c>
      <c r="Q259" s="25">
        <f t="array" aca="1" ref="Q259" ca="1">INDEX('Isaac 401k'!L:L,MATCH('Retirement Calculator'!A259,'Isaac 401k'!N:N,0),0)</f>
        <v>2694575.0064180908</v>
      </c>
      <c r="R259" s="25">
        <f t="array" aca="1" ref="R259" ca="1">INDEX('Lorri 401b'!L:L,MATCH('Retirement Calculator'!A259,'Lorri 401b'!N:N,0),0)</f>
        <v>4662483.0019832086</v>
      </c>
      <c r="S259" s="25">
        <f t="shared" ca="1" si="7"/>
        <v>7357058.0084012989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6404.7404596389215</v>
      </c>
      <c r="K260" s="25">
        <f t="shared" si="4"/>
        <v>16520.094745597391</v>
      </c>
      <c r="L260" s="25"/>
      <c r="N260" s="25">
        <f>'Combined Retirement'!$C$18/12</f>
        <v>33932.660666666663</v>
      </c>
      <c r="O260" s="25">
        <f t="shared" si="5"/>
        <v>11007.82546143035</v>
      </c>
      <c r="P260" s="25">
        <f t="shared" si="6"/>
        <v>22924.835205236312</v>
      </c>
      <c r="Q260" s="25">
        <f t="array" aca="1" ref="Q260" ca="1">INDEX('Isaac 401k'!L:L,MATCH('Retirement Calculator'!A260,'Isaac 401k'!N:N,0),0)</f>
        <v>2699370.9753999454</v>
      </c>
      <c r="R260" s="25">
        <f t="array" aca="1" ref="R260" ca="1">INDEX('Lorri 401b'!L:L,MATCH('Retirement Calculator'!A260,'Lorri 401b'!N:N,0),0)</f>
        <v>4665321.0860177679</v>
      </c>
      <c r="S260" s="25">
        <f t="shared" ca="1" si="7"/>
        <v>7364692.0614177138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6404.7404596389215</v>
      </c>
      <c r="K261" s="25">
        <f t="shared" si="4"/>
        <v>16520.094745597391</v>
      </c>
      <c r="L261" s="25"/>
      <c r="N261" s="25">
        <f>'Combined Retirement'!$C$18/12</f>
        <v>33932.660666666663</v>
      </c>
      <c r="O261" s="25">
        <f t="shared" si="5"/>
        <v>11007.82546143035</v>
      </c>
      <c r="P261" s="25">
        <f t="shared" si="6"/>
        <v>22924.835205236312</v>
      </c>
      <c r="Q261" s="25">
        <f t="array" aca="1" ref="Q261" ca="1">INDEX('Isaac 401k'!L:L,MATCH('Retirement Calculator'!A261,'Isaac 401k'!N:N,0),0)</f>
        <v>2704186.927585891</v>
      </c>
      <c r="R261" s="25">
        <f t="array" aca="1" ref="R261" ca="1">INDEX('Lorri 401b'!L:L,MATCH('Retirement Calculator'!A261,'Lorri 401b'!N:N,0),0)</f>
        <v>4668170.9954024712</v>
      </c>
      <c r="S261" s="25">
        <f t="shared" ca="1" si="7"/>
        <v>7372357.9229883626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6404.7404596389215</v>
      </c>
      <c r="K262" s="25">
        <f t="shared" si="4"/>
        <v>16520.094745597391</v>
      </c>
      <c r="L262" s="25"/>
      <c r="N262" s="25">
        <f>'Combined Retirement'!$C$18/12</f>
        <v>33932.660666666663</v>
      </c>
      <c r="O262" s="25">
        <f t="shared" si="5"/>
        <v>11007.82546143035</v>
      </c>
      <c r="P262" s="25">
        <f t="shared" si="6"/>
        <v>22924.835205236312</v>
      </c>
      <c r="Q262" s="25">
        <f t="array" aca="1" ref="Q262" ca="1">INDEX('Isaac 401k'!L:L,MATCH('Retirement Calculator'!A262,'Isaac 401k'!N:N,0),0)</f>
        <v>2709022.9462392777</v>
      </c>
      <c r="R262" s="25">
        <f t="array" aca="1" ref="R262" ca="1">INDEX('Lorri 401b'!L:L,MATCH('Retirement Calculator'!A262,'Lorri 401b'!N:N,0),0)</f>
        <v>4671032.7794096107</v>
      </c>
      <c r="S262" s="25">
        <f t="shared" ca="1" si="7"/>
        <v>7380055.7256488884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6404.7404596389215</v>
      </c>
      <c r="K263" s="25">
        <f t="shared" si="4"/>
        <v>16520.094745597391</v>
      </c>
      <c r="L263" s="25"/>
      <c r="N263" s="25">
        <f>'Combined Retirement'!$C$18/12</f>
        <v>33932.660666666663</v>
      </c>
      <c r="O263" s="25">
        <f t="shared" si="5"/>
        <v>11007.82546143035</v>
      </c>
      <c r="P263" s="25">
        <f t="shared" si="6"/>
        <v>22924.835205236312</v>
      </c>
      <c r="Q263" s="25">
        <f t="array" aca="1" ref="Q263" ca="1">INDEX('Isaac 401k'!L:L,MATCH('Retirement Calculator'!A263,'Isaac 401k'!N:N,0),0)</f>
        <v>2713879.114970387</v>
      </c>
      <c r="R263" s="25">
        <f t="array" aca="1" ref="R263" ca="1">INDEX('Lorri 401b'!L:L,MATCH('Retirement Calculator'!A263,'Lorri 401b'!N:N,0),0)</f>
        <v>4673906.4875167795</v>
      </c>
      <c r="S263" s="25">
        <f t="shared" ca="1" si="7"/>
        <v>7387785.6024871664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6404.7404596389215</v>
      </c>
      <c r="K264" s="25">
        <f t="shared" si="4"/>
        <v>16520.094745597391</v>
      </c>
      <c r="L264" s="25"/>
      <c r="N264" s="25">
        <f>'Combined Retirement'!$C$18/12</f>
        <v>33932.660666666663</v>
      </c>
      <c r="O264" s="25">
        <f t="shared" si="5"/>
        <v>11007.82546143035</v>
      </c>
      <c r="P264" s="25">
        <f t="shared" si="6"/>
        <v>22924.835205236312</v>
      </c>
      <c r="Q264" s="25">
        <f t="array" aca="1" ref="Q264" ca="1">INDEX('Isaac 401k'!L:L,MATCH('Retirement Calculator'!A264,'Isaac 401k'!N:N,0),0)</f>
        <v>2718755.5177378762</v>
      </c>
      <c r="R264" s="25">
        <f t="array" aca="1" ref="R264" ca="1">INDEX('Lorri 401b'!L:L,MATCH('Retirement Calculator'!A264,'Lorri 401b'!N:N,0),0)</f>
        <v>4676792.1694077281</v>
      </c>
      <c r="S264" s="25">
        <f t="shared" ca="1" si="7"/>
        <v>7395547.6871456038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6404.7404596389215</v>
      </c>
      <c r="K265" s="25">
        <f t="shared" si="4"/>
        <v>16520.094745597391</v>
      </c>
      <c r="L265" s="25"/>
      <c r="N265" s="25">
        <f>'Combined Retirement'!$C$18/12</f>
        <v>33932.660666666663</v>
      </c>
      <c r="O265" s="25">
        <f t="shared" si="5"/>
        <v>11007.82546143035</v>
      </c>
      <c r="P265" s="25">
        <f t="shared" si="6"/>
        <v>22924.835205236312</v>
      </c>
      <c r="Q265" s="25">
        <f t="array" aca="1" ref="Q265" ca="1">INDEX('Isaac 401k'!L:L,MATCH('Retirement Calculator'!A265,'Isaac 401k'!N:N,0),0)</f>
        <v>2723652.2388502299</v>
      </c>
      <c r="R265" s="25">
        <f t="array" aca="1" ref="R265" ca="1">INDEX('Lorri 401b'!L:L,MATCH('Retirement Calculator'!A265,'Lorri 401b'!N:N,0),0)</f>
        <v>4679689.8749732226</v>
      </c>
      <c r="S265" s="25">
        <f t="shared" ca="1" si="7"/>
        <v>7403342.113823453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6404.7404596389215</v>
      </c>
      <c r="K266" s="25">
        <f t="shared" ref="K266:K520" si="264">IF(C266&lt;59.5,0,IF(C266&lt;$B$7,0,P266*$K$7))</f>
        <v>16520.094745597391</v>
      </c>
      <c r="L266" s="25"/>
      <c r="N266" s="25">
        <f>'Combined Retirement'!$C$18/12</f>
        <v>33932.660666666663</v>
      </c>
      <c r="O266" s="25">
        <f t="shared" ref="O266:O520" si="265">SUM(E266:I266)</f>
        <v>11007.82546143035</v>
      </c>
      <c r="P266" s="25">
        <f t="shared" ref="P266:P520" si="266">N266-O266</f>
        <v>22924.835205236312</v>
      </c>
      <c r="Q266" s="25">
        <f t="array" aca="1" ref="Q266" ca="1">INDEX('Isaac 401k'!L:L,MATCH('Retirement Calculator'!A266,'Isaac 401k'!N:N,0),0)</f>
        <v>2728569.3629672183</v>
      </c>
      <c r="R266" s="25">
        <f t="array" aca="1" ref="R266" ca="1">INDEX('Lorri 401b'!L:L,MATCH('Retirement Calculator'!A266,'Lorri 401b'!N:N,0),0)</f>
        <v>4682599.6543119065</v>
      </c>
      <c r="S266" s="25">
        <f t="shared" ref="S266:S520" ca="1" si="267">SUM(Q266:R266)</f>
        <v>7411169.0172791248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6404.7404596389215</v>
      </c>
      <c r="K267" s="25">
        <f t="shared" si="264"/>
        <v>16520.094745597391</v>
      </c>
      <c r="L267" s="25"/>
      <c r="N267" s="25">
        <f>'Combined Retirement'!$C$18/12</f>
        <v>33932.660666666663</v>
      </c>
      <c r="O267" s="25">
        <f t="shared" si="265"/>
        <v>11007.82546143035</v>
      </c>
      <c r="P267" s="25">
        <f t="shared" si="266"/>
        <v>22924.835205236312</v>
      </c>
      <c r="Q267" s="25">
        <f t="array" aca="1" ref="Q267" ca="1">INDEX('Isaac 401k'!L:L,MATCH('Retirement Calculator'!A267,'Isaac 401k'!N:N,0),0)</f>
        <v>2733506.9751013606</v>
      </c>
      <c r="R267" s="25">
        <f t="array" aca="1" ref="R267" ca="1">INDEX('Lorri 401b'!L:L,MATCH('Retirement Calculator'!A267,'Lorri 401b'!N:N,0),0)</f>
        <v>4685521.5577311683</v>
      </c>
      <c r="S267" s="25">
        <f t="shared" ca="1" si="267"/>
        <v>7419028.5328325294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6404.7404596389215</v>
      </c>
      <c r="K268" s="25">
        <f t="shared" si="264"/>
        <v>16520.094745597391</v>
      </c>
      <c r="L268" s="25"/>
      <c r="N268" s="25">
        <f>'Combined Retirement'!$C$18/12</f>
        <v>33932.660666666663</v>
      </c>
      <c r="O268" s="25">
        <f t="shared" si="265"/>
        <v>11007.82546143035</v>
      </c>
      <c r="P268" s="25">
        <f t="shared" si="266"/>
        <v>22924.835205236312</v>
      </c>
      <c r="Q268" s="25">
        <f t="array" aca="1" ref="Q268" ca="1">INDEX('Isaac 401k'!L:L,MATCH('Retirement Calculator'!A268,'Isaac 401k'!N:N,0),0)</f>
        <v>2738465.1606193953</v>
      </c>
      <c r="R268" s="25">
        <f t="array" aca="1" ref="R268" ca="1">INDEX('Lorri 401b'!L:L,MATCH('Retirement Calculator'!A268,'Lorri 401b'!N:N,0),0)</f>
        <v>4688455.6357480101</v>
      </c>
      <c r="S268" s="25">
        <f t="shared" ca="1" si="267"/>
        <v>7426920.796367405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6404.7404596389215</v>
      </c>
      <c r="K269" s="25">
        <f t="shared" si="264"/>
        <v>16520.094745597391</v>
      </c>
      <c r="L269" s="25"/>
      <c r="N269" s="25">
        <f>'Combined Retirement'!$C$18/12</f>
        <v>33932.660666666663</v>
      </c>
      <c r="O269" s="25">
        <f t="shared" si="265"/>
        <v>11007.82546143035</v>
      </c>
      <c r="P269" s="25">
        <f t="shared" si="266"/>
        <v>22924.835205236312</v>
      </c>
      <c r="Q269" s="25">
        <f t="array" aca="1" ref="Q269" ca="1">INDEX('Isaac 401k'!L:L,MATCH('Retirement Calculator'!A269,'Isaac 401k'!N:N,0),0)</f>
        <v>2743444.0052437554</v>
      </c>
      <c r="R269" s="25">
        <f t="array" aca="1" ref="R269" ca="1">INDEX('Lorri 401b'!L:L,MATCH('Retirement Calculator'!A269,'Lorri 401b'!N:N,0),0)</f>
        <v>4691401.9390899222</v>
      </c>
      <c r="S269" s="25">
        <f t="shared" ca="1" si="267"/>
        <v>7434845.9443336781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6404.7404596389215</v>
      </c>
      <c r="K270" s="25">
        <f t="shared" si="264"/>
        <v>16520.094745597391</v>
      </c>
      <c r="L270" s="25"/>
      <c r="N270" s="25">
        <f>'Combined Retirement'!$C$18/12</f>
        <v>33932.660666666663</v>
      </c>
      <c r="O270" s="25">
        <f t="shared" si="265"/>
        <v>11007.82546143035</v>
      </c>
      <c r="P270" s="25">
        <f t="shared" si="266"/>
        <v>22924.835205236312</v>
      </c>
      <c r="Q270" s="25">
        <f t="array" aca="1" ref="Q270" ca="1">INDEX('Isaac 401k'!L:L,MATCH('Retirement Calculator'!A270,'Isaac 401k'!N:N,0),0)</f>
        <v>2748443.59505405</v>
      </c>
      <c r="R270" s="25">
        <f t="array" aca="1" ref="R270" ca="1">INDEX('Lorri 401b'!L:L,MATCH('Retirement Calculator'!A270,'Lorri 401b'!N:N,0),0)</f>
        <v>4694360.5186957587</v>
      </c>
      <c r="S270" s="25">
        <f t="shared" ca="1" si="267"/>
        <v>7442804.1137498086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6404.7404596389215</v>
      </c>
      <c r="K271" s="25">
        <f t="shared" si="264"/>
        <v>16520.094745597391</v>
      </c>
      <c r="L271" s="25"/>
      <c r="N271" s="25">
        <f>'Combined Retirement'!$C$18/12</f>
        <v>33932.660666666663</v>
      </c>
      <c r="O271" s="25">
        <f t="shared" si="265"/>
        <v>11007.82546143035</v>
      </c>
      <c r="P271" s="25">
        <f t="shared" si="266"/>
        <v>22924.835205236312</v>
      </c>
      <c r="Q271" s="25">
        <f t="array" aca="1" ref="Q271" ca="1">INDEX('Isaac 401k'!L:L,MATCH('Retirement Calculator'!A271,'Isaac 401k'!N:N,0),0)</f>
        <v>2753464.0164885544</v>
      </c>
      <c r="R271" s="25">
        <f t="array" aca="1" ref="R271" ca="1">INDEX('Lorri 401b'!L:L,MATCH('Retirement Calculator'!A271,'Lorri 401b'!N:N,0),0)</f>
        <v>4697331.4257166199</v>
      </c>
      <c r="S271" s="25">
        <f t="shared" ca="1" si="267"/>
        <v>7450795.4422051739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6404.7404596389215</v>
      </c>
      <c r="K272" s="25">
        <f t="shared" si="264"/>
        <v>16520.094745597391</v>
      </c>
      <c r="L272" s="25"/>
      <c r="N272" s="25">
        <f>'Combined Retirement'!$C$18/12</f>
        <v>33932.660666666663</v>
      </c>
      <c r="O272" s="25">
        <f t="shared" si="265"/>
        <v>11007.82546143035</v>
      </c>
      <c r="P272" s="25">
        <f t="shared" si="266"/>
        <v>22924.835205236312</v>
      </c>
      <c r="Q272" s="25">
        <f t="array" aca="1" ref="Q272" ca="1">INDEX('Isaac 401k'!L:L,MATCH('Retirement Calculator'!A272,'Isaac 401k'!N:N,0),0)</f>
        <v>2758505.3563457024</v>
      </c>
      <c r="R272" s="25">
        <f t="array" aca="1" ref="R272" ca="1">INDEX('Lorri 401b'!L:L,MATCH('Retirement Calculator'!A272,'Lorri 401b'!N:N,0),0)</f>
        <v>4700314.7115167351</v>
      </c>
      <c r="S272" s="25">
        <f t="shared" ca="1" si="267"/>
        <v>7458820.067862438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6404.7404596389215</v>
      </c>
      <c r="K273" s="25">
        <f t="shared" si="264"/>
        <v>16520.094745597391</v>
      </c>
      <c r="L273" s="25"/>
      <c r="N273" s="25">
        <f>'Combined Retirement'!$C$18/12</f>
        <v>33932.660666666663</v>
      </c>
      <c r="O273" s="25">
        <f t="shared" si="265"/>
        <v>11007.82546143035</v>
      </c>
      <c r="P273" s="25">
        <f t="shared" si="266"/>
        <v>22924.835205236312</v>
      </c>
      <c r="Q273" s="25">
        <f t="array" aca="1" ref="Q273" ca="1">INDEX('Isaac 401k'!L:L,MATCH('Retirement Calculator'!A273,'Isaac 401k'!N:N,0),0)</f>
        <v>2763567.7017855886</v>
      </c>
      <c r="R273" s="25">
        <f t="array" aca="1" ref="R273" ca="1">INDEX('Lorri 401b'!L:L,MATCH('Retirement Calculator'!A273,'Lorri 401b'!N:N,0),0)</f>
        <v>4703310.4276743503</v>
      </c>
      <c r="S273" s="25">
        <f t="shared" ca="1" si="267"/>
        <v>7466878.129459939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6404.7404596389215</v>
      </c>
      <c r="K274" s="25">
        <f t="shared" si="264"/>
        <v>16520.094745597391</v>
      </c>
      <c r="L274" s="25"/>
      <c r="N274" s="25">
        <f>'Combined Retirement'!$C$18/12</f>
        <v>33932.660666666663</v>
      </c>
      <c r="O274" s="25">
        <f t="shared" si="265"/>
        <v>11007.82546143035</v>
      </c>
      <c r="P274" s="25">
        <f t="shared" si="266"/>
        <v>22924.835205236312</v>
      </c>
      <c r="Q274" s="25">
        <f t="array" aca="1" ref="Q274" ca="1">INDEX('Isaac 401k'!L:L,MATCH('Retirement Calculator'!A274,'Isaac 401k'!N:N,0),0)</f>
        <v>2768651.1403314741</v>
      </c>
      <c r="R274" s="25">
        <f t="array" aca="1" ref="R274" ca="1">INDEX('Lorri 401b'!L:L,MATCH('Retirement Calculator'!A274,'Lorri 401b'!N:N,0),0)</f>
        <v>4706318.6259826226</v>
      </c>
      <c r="S274" s="25">
        <f t="shared" ca="1" si="267"/>
        <v>7474969.7663140967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6404.7404596389215</v>
      </c>
      <c r="K275" s="25">
        <f t="shared" si="264"/>
        <v>16520.094745597391</v>
      </c>
      <c r="L275" s="25"/>
      <c r="N275" s="25">
        <f>'Combined Retirement'!$C$18/12</f>
        <v>33932.660666666663</v>
      </c>
      <c r="O275" s="25">
        <f t="shared" si="265"/>
        <v>11007.82546143035</v>
      </c>
      <c r="P275" s="25">
        <f t="shared" si="266"/>
        <v>22924.835205236312</v>
      </c>
      <c r="Q275" s="25">
        <f t="array" aca="1" ref="Q275" ca="1">INDEX('Isaac 401k'!L:L,MATCH('Retirement Calculator'!A275,'Isaac 401k'!N:N,0),0)</f>
        <v>2773755.7598713008</v>
      </c>
      <c r="R275" s="25">
        <f t="array" aca="1" ref="R275" ca="1">INDEX('Lorri 401b'!L:L,MATCH('Retirement Calculator'!A275,'Lorri 401b'!N:N,0),0)</f>
        <v>4709339.3584505124</v>
      </c>
      <c r="S275" s="25">
        <f t="shared" ca="1" si="267"/>
        <v>7483095.1183218136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6404.7404596389215</v>
      </c>
      <c r="K276" s="25">
        <f t="shared" si="264"/>
        <v>16520.094745597391</v>
      </c>
      <c r="L276" s="25"/>
      <c r="N276" s="25">
        <f>'Combined Retirement'!$C$18/12</f>
        <v>33932.660666666663</v>
      </c>
      <c r="O276" s="25">
        <f t="shared" si="265"/>
        <v>11007.82546143035</v>
      </c>
      <c r="P276" s="25">
        <f t="shared" si="266"/>
        <v>22924.835205236312</v>
      </c>
      <c r="Q276" s="25">
        <f t="array" aca="1" ref="Q276" ca="1">INDEX('Isaac 401k'!L:L,MATCH('Retirement Calculator'!A276,'Isaac 401k'!N:N,0),0)</f>
        <v>2778881.6486592102</v>
      </c>
      <c r="R276" s="25">
        <f t="array" aca="1" ref="R276" ca="1">INDEX('Lorri 401b'!L:L,MATCH('Retirement Calculator'!A276,'Lorri 401b'!N:N,0),0)</f>
        <v>4712372.6773036849</v>
      </c>
      <c r="S276" s="25">
        <f t="shared" ca="1" si="267"/>
        <v>7491254.3259628955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6404.7404596389215</v>
      </c>
      <c r="K277" s="25">
        <f t="shared" si="264"/>
        <v>16520.094745597391</v>
      </c>
      <c r="L277" s="25"/>
      <c r="N277" s="25">
        <f>'Combined Retirement'!$C$18/12</f>
        <v>33932.660666666663</v>
      </c>
      <c r="O277" s="25">
        <f t="shared" si="265"/>
        <v>11007.82546143035</v>
      </c>
      <c r="P277" s="25">
        <f t="shared" si="266"/>
        <v>22924.835205236312</v>
      </c>
      <c r="Q277" s="25">
        <f t="array" aca="1" ref="Q277" ca="1">INDEX('Isaac 401k'!L:L,MATCH('Retirement Calculator'!A277,'Isaac 401k'!N:N,0),0)</f>
        <v>2784028.8953170693</v>
      </c>
      <c r="R277" s="25">
        <f t="array" aca="1" ref="R277" ca="1">INDEX('Lorri 401b'!L:L,MATCH('Retirement Calculator'!A277,'Lorri 401b'!N:N,0),0)</f>
        <v>4715418.6349854125</v>
      </c>
      <c r="S277" s="25">
        <f t="shared" ca="1" si="267"/>
        <v>7499447.5303024817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6404.7404596389215</v>
      </c>
      <c r="K278" s="25">
        <f t="shared" si="264"/>
        <v>16520.094745597391</v>
      </c>
      <c r="L278" s="25"/>
      <c r="N278" s="25">
        <f>'Combined Retirement'!$C$18/12</f>
        <v>33932.660666666663</v>
      </c>
      <c r="O278" s="25">
        <f t="shared" si="265"/>
        <v>11007.82546143035</v>
      </c>
      <c r="P278" s="25">
        <f t="shared" si="266"/>
        <v>22924.835205236312</v>
      </c>
      <c r="Q278" s="25">
        <f t="array" aca="1" ref="Q278" ca="1">INDEX('Isaac 401k'!L:L,MATCH('Retirement Calculator'!A278,'Isaac 401k'!N:N,0),0)</f>
        <v>2789197.5888360026</v>
      </c>
      <c r="R278" s="25">
        <f t="array" aca="1" ref="R278" ca="1">INDEX('Lorri 401b'!L:L,MATCH('Retirement Calculator'!A278,'Lorri 401b'!N:N,0),0)</f>
        <v>4718477.2841574801</v>
      </c>
      <c r="S278" s="25">
        <f t="shared" ca="1" si="267"/>
        <v>7507674.8729934823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6404.7404596389215</v>
      </c>
      <c r="K279" s="25">
        <f t="shared" si="264"/>
        <v>16520.094745597391</v>
      </c>
      <c r="L279" s="25"/>
      <c r="N279" s="25">
        <f>'Combined Retirement'!$C$18/12</f>
        <v>33932.660666666663</v>
      </c>
      <c r="O279" s="25">
        <f t="shared" si="265"/>
        <v>11007.82546143035</v>
      </c>
      <c r="P279" s="25">
        <f t="shared" si="266"/>
        <v>22924.835205236312</v>
      </c>
      <c r="Q279" s="25">
        <f t="array" aca="1" ref="Q279" ca="1">INDEX('Isaac 401k'!L:L,MATCH('Retirement Calculator'!A279,'Isaac 401k'!N:N,0),0)</f>
        <v>2794387.8185779317</v>
      </c>
      <c r="R279" s="25">
        <f t="array" aca="1" ref="R279" ca="1">INDEX('Lorri 401b'!L:L,MATCH('Retirement Calculator'!A279,'Lorri 401b'!N:N,0),0)</f>
        <v>4721548.6777010988</v>
      </c>
      <c r="S279" s="25">
        <f t="shared" ca="1" si="267"/>
        <v>7515936.496279031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6404.7404596389215</v>
      </c>
      <c r="K280" s="25">
        <f t="shared" si="264"/>
        <v>16520.094745597391</v>
      </c>
      <c r="L280" s="25"/>
      <c r="N280" s="25">
        <f>'Combined Retirement'!$C$18/12</f>
        <v>33932.660666666663</v>
      </c>
      <c r="O280" s="25">
        <f t="shared" si="265"/>
        <v>11007.82546143035</v>
      </c>
      <c r="P280" s="25">
        <f t="shared" si="266"/>
        <v>22924.835205236312</v>
      </c>
      <c r="Q280" s="25">
        <f t="array" aca="1" ref="Q280" ca="1">INDEX('Isaac 401k'!L:L,MATCH('Retirement Calculator'!A280,'Isaac 401k'!N:N,0),0)</f>
        <v>2799599.6742771189</v>
      </c>
      <c r="R280" s="25">
        <f t="array" aca="1" ref="R280" ca="1">INDEX('Lorri 401b'!L:L,MATCH('Retirement Calculator'!A280,'Lorri 401b'!N:N,0),0)</f>
        <v>4724632.8687178157</v>
      </c>
      <c r="S280" s="25">
        <f t="shared" ca="1" si="267"/>
        <v>7524232.5429949351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6404.7404596389215</v>
      </c>
      <c r="K281" s="25">
        <f t="shared" si="264"/>
        <v>16520.094745597391</v>
      </c>
      <c r="L281" s="25"/>
      <c r="N281" s="25">
        <f>'Combined Retirement'!$C$18/12</f>
        <v>33932.660666666663</v>
      </c>
      <c r="O281" s="25">
        <f t="shared" si="265"/>
        <v>11007.82546143035</v>
      </c>
      <c r="P281" s="25">
        <f t="shared" si="266"/>
        <v>22924.835205236312</v>
      </c>
      <c r="Q281" s="25">
        <f t="array" aca="1" ref="Q281" ca="1">INDEX('Isaac 401k'!L:L,MATCH('Retirement Calculator'!A281,'Isaac 401k'!N:N,0),0)</f>
        <v>2804833.2460417193</v>
      </c>
      <c r="R281" s="25">
        <f t="array" aca="1" ref="R281" ca="1">INDEX('Lorri 401b'!L:L,MATCH('Retirement Calculator'!A281,'Lorri 401b'!N:N,0),0)</f>
        <v>4727729.9105304359</v>
      </c>
      <c r="S281" s="25">
        <f t="shared" ca="1" si="267"/>
        <v>7532563.1565721557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6404.7404596389215</v>
      </c>
      <c r="K282" s="25">
        <f t="shared" si="264"/>
        <v>16520.094745597391</v>
      </c>
      <c r="L282" s="25"/>
      <c r="N282" s="25">
        <f>'Combined Retirement'!$C$18/12</f>
        <v>33932.660666666663</v>
      </c>
      <c r="O282" s="25">
        <f t="shared" si="265"/>
        <v>11007.82546143035</v>
      </c>
      <c r="P282" s="25">
        <f t="shared" si="266"/>
        <v>22924.835205236312</v>
      </c>
      <c r="Q282" s="25">
        <f t="array" aca="1" ref="Q282" ca="1">INDEX('Isaac 401k'!L:L,MATCH('Retirement Calculator'!A282,'Isaac 401k'!N:N,0),0)</f>
        <v>2810088.624355339</v>
      </c>
      <c r="R282" s="25">
        <f t="array" aca="1" ref="R282" ca="1">INDEX('Lorri 401b'!L:L,MATCH('Retirement Calculator'!A282,'Lorri 401b'!N:N,0),0)</f>
        <v>4730839.8566839416</v>
      </c>
      <c r="S282" s="25">
        <f t="shared" ca="1" si="267"/>
        <v>7540928.4810392801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6404.7404596389215</v>
      </c>
      <c r="K283" s="25">
        <f t="shared" si="264"/>
        <v>16520.094745597391</v>
      </c>
      <c r="L283" s="25"/>
      <c r="N283" s="25">
        <f>'Combined Retirement'!$C$18/12</f>
        <v>33932.660666666663</v>
      </c>
      <c r="O283" s="25">
        <f t="shared" si="265"/>
        <v>11007.82546143035</v>
      </c>
      <c r="P283" s="25">
        <f t="shared" si="266"/>
        <v>22924.835205236312</v>
      </c>
      <c r="Q283" s="25">
        <f t="array" aca="1" ref="Q283" ca="1">INDEX('Isaac 401k'!L:L,MATCH('Retirement Calculator'!A283,'Isaac 401k'!N:N,0),0)</f>
        <v>2815365.9000785984</v>
      </c>
      <c r="R283" s="25">
        <f t="array" aca="1" ref="R283" ca="1">INDEX('Lorri 401b'!L:L,MATCH('Retirement Calculator'!A283,'Lorri 401b'!N:N,0),0)</f>
        <v>4733962.76094642</v>
      </c>
      <c r="S283" s="25">
        <f t="shared" ca="1" si="267"/>
        <v>7549328.6610250184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6404.7404596389215</v>
      </c>
      <c r="K284" s="25">
        <f t="shared" si="264"/>
        <v>16520.094745597391</v>
      </c>
      <c r="L284" s="25"/>
      <c r="N284" s="25">
        <f>'Combined Retirement'!$C$18/12</f>
        <v>33932.660666666663</v>
      </c>
      <c r="O284" s="25">
        <f t="shared" si="265"/>
        <v>11007.82546143035</v>
      </c>
      <c r="P284" s="25">
        <f t="shared" si="266"/>
        <v>22924.835205236312</v>
      </c>
      <c r="Q284" s="25">
        <f t="array" aca="1" ref="Q284" ca="1">INDEX('Isaac 401k'!L:L,MATCH('Retirement Calculator'!A284,'Isaac 401k'!N:N,0),0)</f>
        <v>2820665.1644507051</v>
      </c>
      <c r="R284" s="25">
        <f t="array" aca="1" ref="R284" ca="1">INDEX('Lorri 401b'!L:L,MATCH('Retirement Calculator'!A284,'Lorri 401b'!N:N,0),0)</f>
        <v>4737098.6773099927</v>
      </c>
      <c r="S284" s="25">
        <f t="shared" ca="1" si="267"/>
        <v>7557763.8417606978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6404.7404596389215</v>
      </c>
      <c r="K285" s="25">
        <f t="shared" si="264"/>
        <v>16520.094745597391</v>
      </c>
      <c r="L285" s="25"/>
      <c r="N285" s="25">
        <f>'Combined Retirement'!$C$18/12</f>
        <v>33932.660666666663</v>
      </c>
      <c r="O285" s="25">
        <f t="shared" si="265"/>
        <v>11007.82546143035</v>
      </c>
      <c r="P285" s="25">
        <f t="shared" si="266"/>
        <v>22924.835205236312</v>
      </c>
      <c r="Q285" s="25">
        <f t="array" aca="1" ref="Q285" ca="1">INDEX('Isaac 401k'!L:L,MATCH('Retirement Calculator'!A285,'Isaac 401k'!N:N,0),0)</f>
        <v>2825986.5090910289</v>
      </c>
      <c r="R285" s="25">
        <f t="array" aca="1" ref="R285" ca="1">INDEX('Lorri 401b'!L:L,MATCH('Retirement Calculator'!A285,'Lorri 401b'!N:N,0),0)</f>
        <v>4740247.6599917468</v>
      </c>
      <c r="S285" s="25">
        <f t="shared" ca="1" si="267"/>
        <v>7566234.1690827757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6404.7404596389215</v>
      </c>
      <c r="K286" s="25">
        <f t="shared" si="264"/>
        <v>16520.094745597391</v>
      </c>
      <c r="L286" s="25"/>
      <c r="N286" s="25">
        <f>'Combined Retirement'!$C$18/12</f>
        <v>33932.660666666663</v>
      </c>
      <c r="O286" s="25">
        <f t="shared" si="265"/>
        <v>11007.82546143035</v>
      </c>
      <c r="P286" s="25">
        <f t="shared" si="266"/>
        <v>22924.835205236312</v>
      </c>
      <c r="Q286" s="25">
        <f t="array" aca="1" ref="Q286" ca="1">INDEX('Isaac 401k'!L:L,MATCH('Retirement Calculator'!A286,'Isaac 401k'!N:N,0),0)</f>
        <v>2831330.0260006874</v>
      </c>
      <c r="R286" s="25">
        <f t="array" aca="1" ref="R286" ca="1">INDEX('Lorri 401b'!L:L,MATCH('Retirement Calculator'!A286,'Lorri 401b'!N:N,0),0)</f>
        <v>4743409.7634346746</v>
      </c>
      <c r="S286" s="25">
        <f t="shared" ca="1" si="267"/>
        <v>7574739.7894353624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6404.7404596389215</v>
      </c>
      <c r="K287" s="25">
        <f t="shared" si="264"/>
        <v>16520.094745597391</v>
      </c>
      <c r="L287" s="25"/>
      <c r="N287" s="25">
        <f>'Combined Retirement'!$C$18/12</f>
        <v>33932.660666666663</v>
      </c>
      <c r="O287" s="25">
        <f t="shared" si="265"/>
        <v>11007.82546143035</v>
      </c>
      <c r="P287" s="25">
        <f t="shared" si="266"/>
        <v>22924.835205236312</v>
      </c>
      <c r="Q287" s="25">
        <f t="array" aca="1" ref="Q287" ca="1">INDEX('Isaac 401k'!L:L,MATCH('Retirement Calculator'!A287,'Isaac 401k'!N:N,0),0)</f>
        <v>2836695.8075641361</v>
      </c>
      <c r="R287" s="25">
        <f t="array" aca="1" ref="R287" ca="1">INDEX('Lorri 401b'!L:L,MATCH('Retirement Calculator'!A287,'Lorri 401b'!N:N,0),0)</f>
        <v>4746585.0423086146</v>
      </c>
      <c r="S287" s="25">
        <f t="shared" ca="1" si="267"/>
        <v>7583280.8498727512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6404.7404596389215</v>
      </c>
      <c r="K288" s="25">
        <f t="shared" si="264"/>
        <v>16520.094745597391</v>
      </c>
      <c r="L288" s="25"/>
      <c r="N288" s="25">
        <f>'Combined Retirement'!$C$18/12</f>
        <v>33932.660666666663</v>
      </c>
      <c r="O288" s="25">
        <f t="shared" si="265"/>
        <v>11007.82546143035</v>
      </c>
      <c r="P288" s="25">
        <f t="shared" si="266"/>
        <v>22924.835205236312</v>
      </c>
      <c r="Q288" s="25">
        <f t="array" aca="1" ref="Q288" ca="1">INDEX('Isaac 401k'!L:L,MATCH('Retirement Calculator'!A288,'Isaac 401k'!N:N,0),0)</f>
        <v>2842083.9465507655</v>
      </c>
      <c r="R288" s="25">
        <f t="array" aca="1" ref="R288" ca="1">INDEX('Lorri 401b'!L:L,MATCH('Retirement Calculator'!A288,'Lorri 401b'!N:N,0),0)</f>
        <v>4749773.5515111964</v>
      </c>
      <c r="S288" s="25">
        <f t="shared" ca="1" si="267"/>
        <v>7591857.4980619624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6404.7404596389215</v>
      </c>
      <c r="K289" s="25">
        <f t="shared" si="264"/>
        <v>16520.094745597391</v>
      </c>
      <c r="L289" s="25"/>
      <c r="N289" s="25">
        <f>'Combined Retirement'!$C$18/12</f>
        <v>33932.660666666663</v>
      </c>
      <c r="O289" s="25">
        <f t="shared" si="265"/>
        <v>11007.82546143035</v>
      </c>
      <c r="P289" s="25">
        <f t="shared" si="266"/>
        <v>22924.835205236312</v>
      </c>
      <c r="Q289" s="25">
        <f t="array" aca="1" ref="Q289" ca="1">INDEX('Isaac 401k'!L:L,MATCH('Retirement Calculator'!A289,'Isaac 401k'!N:N,0),0)</f>
        <v>2847494.536116506</v>
      </c>
      <c r="R289" s="25">
        <f t="array" aca="1" ref="R289" ca="1">INDEX('Lorri 401b'!L:L,MATCH('Retirement Calculator'!A289,'Lorri 401b'!N:N,0),0)</f>
        <v>4752975.3461687881</v>
      </c>
      <c r="S289" s="25">
        <f t="shared" ca="1" si="267"/>
        <v>7600469.8822852941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6404.7404596389215</v>
      </c>
      <c r="K290" s="25">
        <f t="shared" si="264"/>
        <v>16520.094745597391</v>
      </c>
      <c r="L290" s="25"/>
      <c r="N290" s="25">
        <f>'Combined Retirement'!$C$18/12</f>
        <v>33932.660666666663</v>
      </c>
      <c r="O290" s="25">
        <f t="shared" si="265"/>
        <v>11007.82546143035</v>
      </c>
      <c r="P290" s="25">
        <f t="shared" si="266"/>
        <v>22924.835205236312</v>
      </c>
      <c r="Q290" s="25">
        <f t="array" aca="1" ref="Q290" ca="1">INDEX('Isaac 401k'!L:L,MATCH('Retirement Calculator'!A290,'Isaac 401k'!N:N,0),0)</f>
        <v>2852927.6698054373</v>
      </c>
      <c r="R290" s="25">
        <f t="array" aca="1" ref="R290" ca="1">INDEX('Lorri 401b'!L:L,MATCH('Retirement Calculator'!A290,'Lorri 401b'!N:N,0),0)</f>
        <v>4756190.4816374537</v>
      </c>
      <c r="S290" s="25">
        <f t="shared" ca="1" si="267"/>
        <v>7609118.151442891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6404.7404596389215</v>
      </c>
      <c r="K291" s="25">
        <f t="shared" si="264"/>
        <v>16520.094745597391</v>
      </c>
      <c r="L291" s="25"/>
      <c r="N291" s="25">
        <f>'Combined Retirement'!$C$18/12</f>
        <v>33932.660666666663</v>
      </c>
      <c r="O291" s="25">
        <f t="shared" si="265"/>
        <v>11007.82546143035</v>
      </c>
      <c r="P291" s="25">
        <f t="shared" si="266"/>
        <v>22924.835205236312</v>
      </c>
      <c r="Q291" s="25">
        <f t="array" aca="1" ref="Q291" ca="1">INDEX('Isaac 401k'!L:L,MATCH('Retirement Calculator'!A291,'Isaac 401k'!N:N,0),0)</f>
        <v>2858383.4415514059</v>
      </c>
      <c r="R291" s="25">
        <f t="array" aca="1" ref="R291" ca="1">INDEX('Lorri 401b'!L:L,MATCH('Retirement Calculator'!A291,'Lorri 401b'!N:N,0),0)</f>
        <v>4759419.0135039054</v>
      </c>
      <c r="S291" s="25">
        <f t="shared" ca="1" si="267"/>
        <v>7617802.4550553113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6404.7404596389215</v>
      </c>
      <c r="K292" s="25">
        <f t="shared" si="264"/>
        <v>16520.094745597391</v>
      </c>
      <c r="L292" s="25"/>
      <c r="N292" s="25">
        <f>'Combined Retirement'!$C$18/12</f>
        <v>33932.660666666663</v>
      </c>
      <c r="O292" s="25">
        <f t="shared" si="265"/>
        <v>11007.82546143035</v>
      </c>
      <c r="P292" s="25">
        <f t="shared" si="266"/>
        <v>22924.835205236312</v>
      </c>
      <c r="Q292" s="25">
        <f t="array" aca="1" ref="Q292" ca="1">INDEX('Isaac 401k'!L:L,MATCH('Retirement Calculator'!A292,'Isaac 401k'!N:N,0),0)</f>
        <v>2863861.9456796492</v>
      </c>
      <c r="R292" s="25">
        <f t="array" aca="1" ref="R292" ca="1">INDEX('Lorri 401b'!L:L,MATCH('Retirement Calculator'!A292,'Lorri 401b'!N:N,0),0)</f>
        <v>4762660.9975864673</v>
      </c>
      <c r="S292" s="25">
        <f t="shared" ca="1" si="267"/>
        <v>7626522.9432661161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6404.7404596389215</v>
      </c>
      <c r="K293" s="25">
        <f t="shared" si="264"/>
        <v>16520.094745597391</v>
      </c>
      <c r="L293" s="25"/>
      <c r="N293" s="25">
        <f>'Combined Retirement'!$C$18/12</f>
        <v>33932.660666666663</v>
      </c>
      <c r="O293" s="25">
        <f t="shared" si="265"/>
        <v>11007.82546143035</v>
      </c>
      <c r="P293" s="25">
        <f t="shared" si="266"/>
        <v>22924.835205236312</v>
      </c>
      <c r="Q293" s="25">
        <f t="array" aca="1" ref="Q293" ca="1">INDEX('Isaac 401k'!L:L,MATCH('Retirement Calculator'!A293,'Isaac 401k'!N:N,0),0)</f>
        <v>2869363.276908427</v>
      </c>
      <c r="R293" s="25">
        <f t="array" aca="1" ref="R293" ca="1">INDEX('Lorri 401b'!L:L,MATCH('Retirement Calculator'!A293,'Lorri 401b'!N:N,0),0)</f>
        <v>4765916.4899360398</v>
      </c>
      <c r="S293" s="25">
        <f t="shared" ca="1" si="267"/>
        <v>7635279.7668444663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6404.7404596389215</v>
      </c>
      <c r="K294" s="25">
        <f t="shared" si="264"/>
        <v>16520.094745597391</v>
      </c>
      <c r="L294" s="25"/>
      <c r="N294" s="25">
        <f>'Combined Retirement'!$C$18/12</f>
        <v>33932.660666666663</v>
      </c>
      <c r="O294" s="25">
        <f t="shared" si="265"/>
        <v>11007.82546143035</v>
      </c>
      <c r="P294" s="25">
        <f t="shared" si="266"/>
        <v>22924.835205236312</v>
      </c>
      <c r="Q294" s="25">
        <f t="array" aca="1" ref="Q294" ca="1">INDEX('Isaac 401k'!L:L,MATCH('Retirement Calculator'!A294,'Isaac 401k'!N:N,0),0)</f>
        <v>2874887.5303506576</v>
      </c>
      <c r="R294" s="25">
        <f t="array" aca="1" ref="R294" ca="1">INDEX('Lorri 401b'!L:L,MATCH('Retirement Calculator'!A294,'Lorri 401b'!N:N,0),0)</f>
        <v>4769185.5468370691</v>
      </c>
      <c r="S294" s="25">
        <f t="shared" ca="1" si="267"/>
        <v>7644073.0771877263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6404.7404596389215</v>
      </c>
      <c r="K295" s="25">
        <f t="shared" si="264"/>
        <v>16520.094745597391</v>
      </c>
      <c r="L295" s="25"/>
      <c r="N295" s="25">
        <f>'Combined Retirement'!$C$18/12</f>
        <v>33932.660666666663</v>
      </c>
      <c r="O295" s="25">
        <f t="shared" si="265"/>
        <v>11007.82546143035</v>
      </c>
      <c r="P295" s="25">
        <f t="shared" si="266"/>
        <v>22924.835205236312</v>
      </c>
      <c r="Q295" s="25">
        <f t="array" aca="1" ref="Q295" ca="1">INDEX('Isaac 401k'!L:L,MATCH('Retirement Calculator'!A295,'Isaac 401k'!N:N,0),0)</f>
        <v>2880434.8015155643</v>
      </c>
      <c r="R295" s="25">
        <f t="array" aca="1" ref="R295" ca="1">INDEX('Lorri 401b'!L:L,MATCH('Retirement Calculator'!A295,'Lorri 401b'!N:N,0),0)</f>
        <v>4772468.2248085188</v>
      </c>
      <c r="S295" s="25">
        <f t="shared" ca="1" si="267"/>
        <v>7652903.0263240831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6404.7404596389215</v>
      </c>
      <c r="K296" s="25">
        <f t="shared" si="264"/>
        <v>16520.094745597391</v>
      </c>
      <c r="L296" s="25"/>
      <c r="N296" s="25">
        <f>'Combined Retirement'!$C$18/12</f>
        <v>33932.660666666663</v>
      </c>
      <c r="O296" s="25">
        <f t="shared" si="265"/>
        <v>11007.82546143035</v>
      </c>
      <c r="P296" s="25">
        <f t="shared" si="266"/>
        <v>22924.835205236312</v>
      </c>
      <c r="Q296" s="25">
        <f t="array" aca="1" ref="Q296" ca="1">INDEX('Isaac 401k'!L:L,MATCH('Retirement Calculator'!A296,'Isaac 401k'!N:N,0),0)</f>
        <v>2886005.1863103248</v>
      </c>
      <c r="R296" s="25">
        <f t="array" aca="1" ref="R296" ca="1">INDEX('Lorri 401b'!L:L,MATCH('Retirement Calculator'!A296,'Lorri 401b'!N:N,0),0)</f>
        <v>4775764.5806048494</v>
      </c>
      <c r="S296" s="25">
        <f t="shared" ca="1" si="267"/>
        <v>7661769.7669151742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6404.7404596389215</v>
      </c>
      <c r="K297" s="25">
        <f t="shared" si="264"/>
        <v>16520.094745597391</v>
      </c>
      <c r="L297" s="25"/>
      <c r="N297" s="25">
        <f>'Combined Retirement'!$C$18/12</f>
        <v>33932.660666666663</v>
      </c>
      <c r="O297" s="25">
        <f t="shared" si="265"/>
        <v>11007.82546143035</v>
      </c>
      <c r="P297" s="25">
        <f t="shared" si="266"/>
        <v>22924.835205236312</v>
      </c>
      <c r="Q297" s="25">
        <f t="array" aca="1" ref="Q297" ca="1">INDEX('Isaac 401k'!L:L,MATCH('Retirement Calculator'!A297,'Isaac 401k'!N:N,0),0)</f>
        <v>2891598.7810417302</v>
      </c>
      <c r="R297" s="25">
        <f t="array" aca="1" ref="R297" ca="1">INDEX('Lorri 401b'!L:L,MATCH('Retirement Calculator'!A297,'Lorri 401b'!N:N,0),0)</f>
        <v>4779074.6712169982</v>
      </c>
      <c r="S297" s="25">
        <f t="shared" ca="1" si="267"/>
        <v>7670673.4522587284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6404.7404596389215</v>
      </c>
      <c r="K298" s="25">
        <f t="shared" si="264"/>
        <v>16520.094745597391</v>
      </c>
      <c r="L298" s="25"/>
      <c r="N298" s="25">
        <f>'Combined Retirement'!$C$18/12</f>
        <v>33932.660666666663</v>
      </c>
      <c r="O298" s="25">
        <f t="shared" si="265"/>
        <v>11007.82546143035</v>
      </c>
      <c r="P298" s="25">
        <f t="shared" si="266"/>
        <v>22924.835205236312</v>
      </c>
      <c r="Q298" s="25">
        <f t="array" aca="1" ref="Q298" ca="1">INDEX('Isaac 401k'!L:L,MATCH('Retirement Calculator'!A298,'Isaac 401k'!N:N,0),0)</f>
        <v>2897215.68241785</v>
      </c>
      <c r="R298" s="25">
        <f t="array" aca="1" ref="R298" ca="1">INDEX('Lorri 401b'!L:L,MATCH('Retirement Calculator'!A298,'Lorri 401b'!N:N,0),0)</f>
        <v>4782398.5538733648</v>
      </c>
      <c r="S298" s="25">
        <f t="shared" ca="1" si="267"/>
        <v>7679614.2362912148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6404.7404596389215</v>
      </c>
      <c r="K299" s="25">
        <f t="shared" si="264"/>
        <v>16520.094745597391</v>
      </c>
      <c r="L299" s="25"/>
      <c r="N299" s="25">
        <f>'Combined Retirement'!$C$18/12</f>
        <v>33932.660666666663</v>
      </c>
      <c r="O299" s="25">
        <f t="shared" si="265"/>
        <v>11007.82546143035</v>
      </c>
      <c r="P299" s="25">
        <f t="shared" si="266"/>
        <v>22924.835205236312</v>
      </c>
      <c r="Q299" s="25">
        <f t="array" aca="1" ref="Q299" ca="1">INDEX('Isaac 401k'!L:L,MATCH('Retirement Calculator'!A299,'Isaac 401k'!N:N,0),0)</f>
        <v>2902855.9875497036</v>
      </c>
      <c r="R299" s="25">
        <f t="array" aca="1" ref="R299" ca="1">INDEX('Lorri 401b'!L:L,MATCH('Retirement Calculator'!A299,'Lorri 401b'!N:N,0),0)</f>
        <v>4785736.2860407997</v>
      </c>
      <c r="S299" s="25">
        <f t="shared" ca="1" si="267"/>
        <v>7688592.2735905033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6404.7404596389215</v>
      </c>
      <c r="K300" s="25">
        <f t="shared" si="264"/>
        <v>16520.094745597391</v>
      </c>
      <c r="L300" s="25"/>
      <c r="N300" s="25">
        <f>'Combined Retirement'!$C$18/12</f>
        <v>33932.660666666663</v>
      </c>
      <c r="O300" s="25">
        <f t="shared" si="265"/>
        <v>11007.82546143035</v>
      </c>
      <c r="P300" s="25">
        <f t="shared" si="266"/>
        <v>22924.835205236312</v>
      </c>
      <c r="Q300" s="25">
        <f t="array" aca="1" ref="Q300" ca="1">INDEX('Isaac 401k'!L:L,MATCH('Retirement Calculator'!A300,'Isaac 401k'!N:N,0),0)</f>
        <v>2908519.7939529396</v>
      </c>
      <c r="R300" s="25">
        <f t="array" aca="1" ref="R300" ca="1">INDEX('Lorri 401b'!L:L,MATCH('Retirement Calculator'!A300,'Lorri 401b'!N:N,0),0)</f>
        <v>4789087.9254255984</v>
      </c>
      <c r="S300" s="25">
        <f t="shared" ca="1" si="267"/>
        <v>7697607.7193785384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6404.7404596389215</v>
      </c>
      <c r="K301" s="25">
        <f t="shared" si="264"/>
        <v>16520.094745597391</v>
      </c>
      <c r="L301" s="25"/>
      <c r="N301" s="25">
        <f>'Combined Retirement'!$C$18/12</f>
        <v>33932.660666666663</v>
      </c>
      <c r="O301" s="25">
        <f t="shared" si="265"/>
        <v>11007.82546143035</v>
      </c>
      <c r="P301" s="25">
        <f t="shared" si="266"/>
        <v>22924.835205236312</v>
      </c>
      <c r="Q301" s="25">
        <f t="array" aca="1" ref="Q301" ca="1">INDEX('Isaac 401k'!L:L,MATCH('Retirement Calculator'!A301,'Isaac 401k'!N:N,0),0)</f>
        <v>2914207.1995495227</v>
      </c>
      <c r="R301" s="25">
        <f t="array" aca="1" ref="R301" ca="1">INDEX('Lorri 401b'!L:L,MATCH('Retirement Calculator'!A301,'Lorri 401b'!N:N,0),0)</f>
        <v>4792453.5299745006</v>
      </c>
      <c r="S301" s="25">
        <f t="shared" ca="1" si="267"/>
        <v>7706660.7295240238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6404.7404596389215</v>
      </c>
      <c r="K302" s="25">
        <f t="shared" si="264"/>
        <v>16520.094745597391</v>
      </c>
      <c r="L302" s="25"/>
      <c r="N302" s="25">
        <f>'Combined Retirement'!$C$18/12</f>
        <v>33932.660666666663</v>
      </c>
      <c r="O302" s="25">
        <f t="shared" si="265"/>
        <v>11007.82546143035</v>
      </c>
      <c r="P302" s="25">
        <f t="shared" si="266"/>
        <v>22924.835205236312</v>
      </c>
      <c r="Q302" s="25">
        <f t="array" aca="1" ref="Q302" ca="1">INDEX('Isaac 401k'!L:L,MATCH('Retirement Calculator'!A302,'Isaac 401k'!N:N,0),0)</f>
        <v>2919918.3026694246</v>
      </c>
      <c r="R302" s="25">
        <f t="array" aca="1" ref="R302" ca="1">INDEX('Lorri 401b'!L:L,MATCH('Retirement Calculator'!A302,'Lorri 401b'!N:N,0),0)</f>
        <v>4795833.1578756897</v>
      </c>
      <c r="S302" s="25">
        <f t="shared" ca="1" si="267"/>
        <v>7715751.4605451142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6404.7404596389215</v>
      </c>
      <c r="K303" s="25">
        <f t="shared" si="264"/>
        <v>16520.094745597391</v>
      </c>
      <c r="L303" s="25"/>
      <c r="N303" s="25">
        <f>'Combined Retirement'!$C$18/12</f>
        <v>33932.660666666663</v>
      </c>
      <c r="O303" s="25">
        <f t="shared" si="265"/>
        <v>11007.82546143035</v>
      </c>
      <c r="P303" s="25">
        <f t="shared" si="266"/>
        <v>22924.835205236312</v>
      </c>
      <c r="Q303" s="25">
        <f t="array" aca="1" ref="Q303" ca="1">INDEX('Isaac 401k'!L:L,MATCH('Retirement Calculator'!A303,'Isaac 401k'!N:N,0),0)</f>
        <v>2925653.2020523264</v>
      </c>
      <c r="R303" s="25">
        <f t="array" aca="1" ref="R303" ca="1">INDEX('Lorri 401b'!L:L,MATCH('Retirement Calculator'!A303,'Lorri 401b'!N:N,0),0)</f>
        <v>4799226.8675598009</v>
      </c>
      <c r="S303" s="25">
        <f t="shared" ca="1" si="267"/>
        <v>7724880.0696121268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6404.7404596389215</v>
      </c>
      <c r="K304" s="25">
        <f t="shared" si="264"/>
        <v>16520.094745597391</v>
      </c>
      <c r="L304" s="25"/>
      <c r="N304" s="25">
        <f>'Combined Retirement'!$C$18/12</f>
        <v>33932.660666666663</v>
      </c>
      <c r="O304" s="25">
        <f t="shared" si="265"/>
        <v>11007.82546143035</v>
      </c>
      <c r="P304" s="25">
        <f t="shared" si="266"/>
        <v>22924.835205236312</v>
      </c>
      <c r="Q304" s="25">
        <f t="array" aca="1" ref="Q304" ca="1">INDEX('Isaac 401k'!L:L,MATCH('Retirement Calculator'!A304,'Isaac 401k'!N:N,0),0)</f>
        <v>2931411.9968493236</v>
      </c>
      <c r="R304" s="25">
        <f t="array" aca="1" ref="R304" ca="1">INDEX('Lorri 401b'!L:L,MATCH('Retirement Calculator'!A304,'Lorri 401b'!N:N,0),0)</f>
        <v>4802634.7177009284</v>
      </c>
      <c r="S304" s="25">
        <f t="shared" ca="1" si="267"/>
        <v>7734046.7145502521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6404.7404596389215</v>
      </c>
      <c r="K305" s="25">
        <f t="shared" si="264"/>
        <v>16520.094745597391</v>
      </c>
      <c r="L305" s="25"/>
      <c r="N305" s="25">
        <f>'Combined Retirement'!$C$18/12</f>
        <v>33932.660666666663</v>
      </c>
      <c r="O305" s="25">
        <f t="shared" si="265"/>
        <v>11007.82546143035</v>
      </c>
      <c r="P305" s="25">
        <f t="shared" si="266"/>
        <v>22924.835205236312</v>
      </c>
      <c r="Q305" s="25">
        <f t="array" aca="1" ref="Q305" ca="1">INDEX('Isaac 401k'!L:L,MATCH('Retirement Calculator'!A305,'Isaac 401k'!N:N,0),0)</f>
        <v>2937194.7866246416</v>
      </c>
      <c r="R305" s="25">
        <f t="array" aca="1" ref="R305" ca="1">INDEX('Lorri 401b'!L:L,MATCH('Retirement Calculator'!A305,'Lorri 401b'!N:N,0),0)</f>
        <v>4806056.7672176445</v>
      </c>
      <c r="S305" s="25">
        <f t="shared" ca="1" si="267"/>
        <v>7743251.5538422856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6404.7404596389215</v>
      </c>
      <c r="K306" s="25">
        <f t="shared" si="264"/>
        <v>16520.094745597391</v>
      </c>
      <c r="L306" s="25"/>
      <c r="N306" s="25">
        <f>'Combined Retirement'!$C$18/12</f>
        <v>33932.660666666663</v>
      </c>
      <c r="O306" s="25">
        <f t="shared" si="265"/>
        <v>11007.82546143035</v>
      </c>
      <c r="P306" s="25">
        <f t="shared" si="266"/>
        <v>22924.835205236312</v>
      </c>
      <c r="Q306" s="25">
        <f t="array" aca="1" ref="Q306" ca="1">INDEX('Isaac 401k'!L:L,MATCH('Retirement Calculator'!A306,'Isaac 401k'!N:N,0),0)</f>
        <v>2943001.6713573565</v>
      </c>
      <c r="R306" s="25">
        <f t="array" aca="1" ref="R306" ca="1">INDEX('Lorri 401b'!L:L,MATCH('Retirement Calculator'!A306,'Lorri 401b'!N:N,0),0)</f>
        <v>4809493.0752740139</v>
      </c>
      <c r="S306" s="25">
        <f t="shared" ca="1" si="267"/>
        <v>7752494.7466313709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6404.7404596389215</v>
      </c>
      <c r="K307" s="25">
        <f t="shared" si="264"/>
        <v>16520.094745597391</v>
      </c>
      <c r="L307" s="25"/>
      <c r="N307" s="25">
        <f>'Combined Retirement'!$C$18/12</f>
        <v>33932.660666666663</v>
      </c>
      <c r="O307" s="25">
        <f t="shared" si="265"/>
        <v>11007.82546143035</v>
      </c>
      <c r="P307" s="25">
        <f t="shared" si="266"/>
        <v>22924.835205236312</v>
      </c>
      <c r="Q307" s="25">
        <f t="array" aca="1" ref="Q307" ca="1">INDEX('Isaac 401k'!L:L,MATCH('Retirement Calculator'!A307,'Isaac 401k'!N:N,0),0)</f>
        <v>2948832.7514431244</v>
      </c>
      <c r="R307" s="25">
        <f t="array" aca="1" ref="R307" ca="1">INDEX('Lorri 401b'!L:L,MATCH('Retirement Calculator'!A307,'Lorri 401b'!N:N,0),0)</f>
        <v>4812943.7012806181</v>
      </c>
      <c r="S307" s="25">
        <f t="shared" ca="1" si="267"/>
        <v>7761776.4527237425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6404.7404596389215</v>
      </c>
      <c r="K308" s="25">
        <f t="shared" si="264"/>
        <v>16520.094745597391</v>
      </c>
      <c r="L308" s="25"/>
      <c r="N308" s="25">
        <f>'Combined Retirement'!$C$18/12</f>
        <v>33932.660666666663</v>
      </c>
      <c r="O308" s="25">
        <f t="shared" si="265"/>
        <v>11007.82546143035</v>
      </c>
      <c r="P308" s="25">
        <f t="shared" si="266"/>
        <v>22924.835205236312</v>
      </c>
      <c r="Q308" s="25">
        <f t="array" aca="1" ref="Q308" ca="1">INDEX('Isaac 401k'!L:L,MATCH('Retirement Calculator'!A308,'Isaac 401k'!N:N,0),0)</f>
        <v>2954688.1276959162</v>
      </c>
      <c r="R308" s="25">
        <f t="array" aca="1" ref="R308" ca="1">INDEX('Lorri 401b'!L:L,MATCH('Retirement Calculator'!A308,'Lorri 401b'!N:N,0),0)</f>
        <v>4816408.704895583</v>
      </c>
      <c r="S308" s="25">
        <f t="shared" ca="1" si="267"/>
        <v>7771096.8325914992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6404.7404596389215</v>
      </c>
      <c r="K309" s="25">
        <f t="shared" si="264"/>
        <v>16520.094745597391</v>
      </c>
      <c r="L309" s="25"/>
      <c r="N309" s="25">
        <f>'Combined Retirement'!$C$18/12</f>
        <v>33932.660666666663</v>
      </c>
      <c r="O309" s="25">
        <f t="shared" si="265"/>
        <v>11007.82546143035</v>
      </c>
      <c r="P309" s="25">
        <f t="shared" si="266"/>
        <v>22924.835205236312</v>
      </c>
      <c r="Q309" s="25">
        <f t="array" aca="1" ref="Q309" ca="1">INDEX('Isaac 401k'!L:L,MATCH('Retirement Calculator'!A309,'Isaac 401k'!N:N,0),0)</f>
        <v>2960567.9013497615</v>
      </c>
      <c r="R309" s="25">
        <f t="array" aca="1" ref="R309" ca="1">INDEX('Lorri 401b'!L:L,MATCH('Retirement Calculator'!A309,'Lorri 401b'!N:N,0),0)</f>
        <v>4819888.1460256102</v>
      </c>
      <c r="S309" s="25">
        <f t="shared" ca="1" si="267"/>
        <v>7780456.0473753717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6404.7404596389215</v>
      </c>
      <c r="K310" s="25">
        <f t="shared" si="264"/>
        <v>16520.094745597391</v>
      </c>
      <c r="L310" s="25"/>
      <c r="N310" s="25">
        <f>'Combined Retirement'!$C$18/12</f>
        <v>33932.660666666663</v>
      </c>
      <c r="O310" s="25">
        <f t="shared" si="265"/>
        <v>11007.82546143035</v>
      </c>
      <c r="P310" s="25">
        <f t="shared" si="266"/>
        <v>22924.835205236312</v>
      </c>
      <c r="Q310" s="25">
        <f t="array" aca="1" ref="Q310" ca="1">INDEX('Isaac 401k'!L:L,MATCH('Retirement Calculator'!A310,'Isaac 401k'!N:N,0),0)</f>
        <v>2966472.1740604979</v>
      </c>
      <c r="R310" s="25">
        <f t="array" aca="1" ref="R310" ca="1">INDEX('Lorri 401b'!L:L,MATCH('Retirement Calculator'!A310,'Lorri 401b'!N:N,0),0)</f>
        <v>4823382.0848270124</v>
      </c>
      <c r="S310" s="25">
        <f t="shared" ca="1" si="267"/>
        <v>7789854.2588875107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6404.7404596389215</v>
      </c>
      <c r="K311" s="25">
        <f t="shared" si="264"/>
        <v>16520.094745597391</v>
      </c>
      <c r="L311" s="25"/>
      <c r="N311" s="25">
        <f>'Combined Retirement'!$C$18/12</f>
        <v>33932.660666666663</v>
      </c>
      <c r="O311" s="25">
        <f t="shared" si="265"/>
        <v>11007.82546143035</v>
      </c>
      <c r="P311" s="25">
        <f t="shared" si="266"/>
        <v>22924.835205236312</v>
      </c>
      <c r="Q311" s="25">
        <f t="array" aca="1" ref="Q311" ca="1">INDEX('Isaac 401k'!L:L,MATCH('Retirement Calculator'!A311,'Isaac 401k'!N:N,0),0)</f>
        <v>2972401.0479075289</v>
      </c>
      <c r="R311" s="25">
        <f t="array" aca="1" ref="R311" ca="1">INDEX('Lorri 401b'!L:L,MATCH('Retirement Calculator'!A311,'Lorri 401b'!N:N,0),0)</f>
        <v>4826890.5817067539</v>
      </c>
      <c r="S311" s="25">
        <f t="shared" ca="1" si="267"/>
        <v>7799291.6296142824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6404.7404596389215</v>
      </c>
      <c r="K312" s="25">
        <f t="shared" si="264"/>
        <v>16520.094745597391</v>
      </c>
      <c r="L312" s="25"/>
      <c r="N312" s="25">
        <f>'Combined Retirement'!$C$18/12</f>
        <v>33932.660666666663</v>
      </c>
      <c r="O312" s="25">
        <f t="shared" si="265"/>
        <v>11007.82546143035</v>
      </c>
      <c r="P312" s="25">
        <f t="shared" si="266"/>
        <v>22924.835205236312</v>
      </c>
      <c r="Q312" s="25">
        <f t="array" aca="1" ref="Q312" ca="1">INDEX('Isaac 401k'!L:L,MATCH('Retirement Calculator'!A312,'Isaac 401k'!N:N,0),0)</f>
        <v>2978354.6253955895</v>
      </c>
      <c r="R312" s="25">
        <f t="array" aca="1" ref="R312" ca="1">INDEX('Lorri 401b'!L:L,MATCH('Retirement Calculator'!A312,'Lorri 401b'!N:N,0),0)</f>
        <v>4830413.6973234946</v>
      </c>
      <c r="S312" s="25">
        <f t="shared" ca="1" si="267"/>
        <v>7808768.3227190841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6404.7404596389215</v>
      </c>
      <c r="K313" s="25">
        <f t="shared" si="264"/>
        <v>16520.094745597391</v>
      </c>
      <c r="L313" s="25"/>
      <c r="N313" s="25">
        <f>'Combined Retirement'!$C$18/12</f>
        <v>33932.660666666663</v>
      </c>
      <c r="O313" s="25">
        <f t="shared" si="265"/>
        <v>11007.82546143035</v>
      </c>
      <c r="P313" s="25">
        <f t="shared" si="266"/>
        <v>22924.835205236312</v>
      </c>
      <c r="Q313" s="25">
        <f t="array" aca="1" ref="Q313" ca="1">INDEX('Isaac 401k'!L:L,MATCH('Retirement Calculator'!A313,'Isaac 401k'!N:N,0),0)</f>
        <v>2984333.0094565167</v>
      </c>
      <c r="R313" s="25">
        <f t="array" aca="1" ref="R313" ca="1">INDEX('Lorri 401b'!L:L,MATCH('Retirement Calculator'!A313,'Lorri 401b'!N:N,0),0)</f>
        <v>4833951.4925886383</v>
      </c>
      <c r="S313" s="25">
        <f t="shared" ca="1" si="267"/>
        <v>7818284.5020451546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6404.7404596389215</v>
      </c>
      <c r="K314" s="25">
        <f t="shared" si="264"/>
        <v>16520.094745597391</v>
      </c>
      <c r="L314" s="25"/>
      <c r="N314" s="25">
        <f>'Combined Retirement'!$C$18/12</f>
        <v>33932.660666666663</v>
      </c>
      <c r="O314" s="25">
        <f t="shared" si="265"/>
        <v>11007.82546143035</v>
      </c>
      <c r="P314" s="25">
        <f t="shared" si="266"/>
        <v>22924.835205236312</v>
      </c>
      <c r="Q314" s="25">
        <f t="array" aca="1" ref="Q314" ca="1">INDEX('Isaac 401k'!L:L,MATCH('Retirement Calculator'!A314,'Isaac 401k'!N:N,0),0)</f>
        <v>2990336.3034510314</v>
      </c>
      <c r="R314" s="25">
        <f t="array" aca="1" ref="R314" ca="1">INDEX('Lorri 401b'!L:L,MATCH('Retirement Calculator'!A314,'Lorri 401b'!N:N,0),0)</f>
        <v>4837504.0286673866</v>
      </c>
      <c r="S314" s="25">
        <f t="shared" ca="1" si="267"/>
        <v>7827840.3321184181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6404.7404596389215</v>
      </c>
      <c r="K315" s="25">
        <f t="shared" si="264"/>
        <v>16520.094745597391</v>
      </c>
      <c r="L315" s="25"/>
      <c r="N315" s="25">
        <f>'Combined Retirement'!$C$18/12</f>
        <v>33932.660666666663</v>
      </c>
      <c r="O315" s="25">
        <f t="shared" si="265"/>
        <v>11007.82546143035</v>
      </c>
      <c r="P315" s="25">
        <f t="shared" si="266"/>
        <v>22924.835205236312</v>
      </c>
      <c r="Q315" s="25">
        <f t="array" aca="1" ref="Q315" ca="1">INDEX('Isaac 401k'!L:L,MATCH('Retirement Calculator'!A315,'Isaac 401k'!N:N,0),0)</f>
        <v>2996364.6111705233</v>
      </c>
      <c r="R315" s="25">
        <f t="array" aca="1" ref="R315" ca="1">INDEX('Lorri 401b'!L:L,MATCH('Retirement Calculator'!A315,'Lorri 401b'!N:N,0),0)</f>
        <v>4841071.3669797964</v>
      </c>
      <c r="S315" s="25">
        <f t="shared" ca="1" si="267"/>
        <v>7837435.9781503193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6404.7404596389215</v>
      </c>
      <c r="K316" s="25">
        <f t="shared" si="264"/>
        <v>16520.094745597391</v>
      </c>
      <c r="L316" s="25"/>
      <c r="N316" s="25">
        <f>'Combined Retirement'!$C$18/12</f>
        <v>33932.660666666663</v>
      </c>
      <c r="O316" s="25">
        <f t="shared" si="265"/>
        <v>11007.82546143035</v>
      </c>
      <c r="P316" s="25">
        <f t="shared" si="266"/>
        <v>22924.835205236312</v>
      </c>
      <c r="Q316" s="25">
        <f t="array" aca="1" ref="Q316" ca="1">INDEX('Isaac 401k'!L:L,MATCH('Retirement Calculator'!A316,'Isaac 401k'!N:N,0),0)</f>
        <v>3002418.0368388463</v>
      </c>
      <c r="R316" s="25">
        <f t="array" aca="1" ref="R316" ca="1">INDEX('Lorri 401b'!L:L,MATCH('Retirement Calculator'!A316,'Lorri 401b'!N:N,0),0)</f>
        <v>4844653.569201841</v>
      </c>
      <c r="S316" s="25">
        <f t="shared" ca="1" si="267"/>
        <v>7847071.6060406873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6404.7404596389215</v>
      </c>
      <c r="K317" s="25">
        <f t="shared" si="264"/>
        <v>16520.094745597391</v>
      </c>
      <c r="L317" s="25"/>
      <c r="N317" s="25">
        <f>'Combined Retirement'!$C$18/12</f>
        <v>33932.660666666663</v>
      </c>
      <c r="O317" s="25">
        <f t="shared" si="265"/>
        <v>11007.82546143035</v>
      </c>
      <c r="P317" s="25">
        <f t="shared" si="266"/>
        <v>22924.835205236312</v>
      </c>
      <c r="Q317" s="25">
        <f t="array" aca="1" ref="Q317" ca="1">INDEX('Isaac 401k'!L:L,MATCH('Retirement Calculator'!A317,'Isaac 401k'!N:N,0),0)</f>
        <v>3008496.6851141206</v>
      </c>
      <c r="R317" s="25">
        <f t="array" aca="1" ref="R317" ca="1">INDEX('Lorri 401b'!L:L,MATCH('Retirement Calculator'!A317,'Lorri 401b'!N:N,0),0)</f>
        <v>4848250.6972664772</v>
      </c>
      <c r="S317" s="25">
        <f t="shared" ca="1" si="267"/>
        <v>7856747.3823805973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6404.7404596389215</v>
      </c>
      <c r="K318" s="25">
        <f t="shared" si="264"/>
        <v>16520.094745597391</v>
      </c>
      <c r="L318" s="25"/>
      <c r="N318" s="25">
        <f>'Combined Retirement'!$C$18/12</f>
        <v>33932.660666666663</v>
      </c>
      <c r="O318" s="25">
        <f t="shared" si="265"/>
        <v>11007.82546143035</v>
      </c>
      <c r="P318" s="25">
        <f t="shared" si="266"/>
        <v>22924.835205236312</v>
      </c>
      <c r="Q318" s="25">
        <f t="array" aca="1" ref="Q318" ca="1">INDEX('Isaac 401k'!L:L,MATCH('Retirement Calculator'!A318,'Isaac 401k'!N:N,0),0)</f>
        <v>3014600.6610905416</v>
      </c>
      <c r="R318" s="25">
        <f t="array" aca="1" ref="R318" ca="1">INDEX('Lorri 401b'!L:L,MATCH('Retirement Calculator'!A318,'Lorri 401b'!N:N,0),0)</f>
        <v>4851862.8133647162</v>
      </c>
      <c r="S318" s="25">
        <f t="shared" ca="1" si="267"/>
        <v>7866463.4744552579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6404.7404596389215</v>
      </c>
      <c r="K319" s="25">
        <f t="shared" si="264"/>
        <v>16520.094745597391</v>
      </c>
      <c r="L319" s="25"/>
      <c r="N319" s="25">
        <f>'Combined Retirement'!$C$18/12</f>
        <v>33932.660666666663</v>
      </c>
      <c r="O319" s="25">
        <f t="shared" si="265"/>
        <v>11007.82546143035</v>
      </c>
      <c r="P319" s="25">
        <f t="shared" si="266"/>
        <v>22924.835205236312</v>
      </c>
      <c r="Q319" s="25">
        <f t="array" aca="1" ref="Q319" ca="1">INDEX('Isaac 401k'!L:L,MATCH('Retirement Calculator'!A319,'Isaac 401k'!N:N,0),0)</f>
        <v>3020730.0703001982</v>
      </c>
      <c r="R319" s="25">
        <f t="array" aca="1" ref="R319" ca="1">INDEX('Lorri 401b'!L:L,MATCH('Retirement Calculator'!A319,'Lorri 401b'!N:N,0),0)</f>
        <v>4855489.9799466981</v>
      </c>
      <c r="S319" s="25">
        <f t="shared" ca="1" si="267"/>
        <v>7876220.0502468962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6404.7404596389215</v>
      </c>
      <c r="K320" s="25">
        <f t="shared" si="264"/>
        <v>16520.094745597391</v>
      </c>
      <c r="L320" s="25"/>
      <c r="N320" s="25">
        <f>'Combined Retirement'!$C$18/12</f>
        <v>33932.660666666663</v>
      </c>
      <c r="O320" s="25">
        <f t="shared" si="265"/>
        <v>11007.82546143035</v>
      </c>
      <c r="P320" s="25">
        <f t="shared" si="266"/>
        <v>22924.835205236312</v>
      </c>
      <c r="Q320" s="25">
        <f t="array" aca="1" ref="Q320" ca="1">INDEX('Isaac 401k'!L:L,MATCH('Retirement Calculator'!A320,'Isaac 401k'!N:N,0),0)</f>
        <v>3026885.0187148945</v>
      </c>
      <c r="R320" s="25">
        <f t="array" aca="1" ref="R320" ca="1">INDEX('Lorri 401b'!L:L,MATCH('Retirement Calculator'!A320,'Lorri 401b'!N:N,0),0)</f>
        <v>4859132.2597227711</v>
      </c>
      <c r="S320" s="25">
        <f t="shared" ca="1" si="267"/>
        <v>7886017.2784376657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6404.7404596389215</v>
      </c>
      <c r="K321" s="25">
        <f t="shared" si="264"/>
        <v>16520.094745597391</v>
      </c>
      <c r="L321" s="25"/>
      <c r="N321" s="25">
        <f>'Combined Retirement'!$C$18/12</f>
        <v>33932.660666666663</v>
      </c>
      <c r="O321" s="25">
        <f t="shared" si="265"/>
        <v>11007.82546143035</v>
      </c>
      <c r="P321" s="25">
        <f t="shared" si="266"/>
        <v>22924.835205236312</v>
      </c>
      <c r="Q321" s="25">
        <f t="array" aca="1" ref="Q321" ca="1">INDEX('Isaac 401k'!L:L,MATCH('Retirement Calculator'!A321,'Isaac 401k'!N:N,0),0)</f>
        <v>3033065.6127479859</v>
      </c>
      <c r="R321" s="25">
        <f t="array" aca="1" ref="R321" ca="1">INDEX('Lorri 401b'!L:L,MATCH('Retirement Calculator'!A321,'Lorri 401b'!N:N,0),0)</f>
        <v>4862789.7156645786</v>
      </c>
      <c r="S321" s="25">
        <f t="shared" ca="1" si="267"/>
        <v>7895855.3284125645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6404.7404596389215</v>
      </c>
      <c r="K322" s="25">
        <f t="shared" si="264"/>
        <v>16520.094745597391</v>
      </c>
      <c r="L322" s="25"/>
      <c r="N322" s="25">
        <f>'Combined Retirement'!$C$18/12</f>
        <v>33932.660666666663</v>
      </c>
      <c r="O322" s="25">
        <f t="shared" si="265"/>
        <v>11007.82546143035</v>
      </c>
      <c r="P322" s="25">
        <f t="shared" si="266"/>
        <v>22924.835205236312</v>
      </c>
      <c r="Q322" s="25">
        <f t="array" aca="1" ref="Q322" ca="1">INDEX('Isaac 401k'!L:L,MATCH('Retirement Calculator'!A322,'Isaac 401k'!N:N,0),0)</f>
        <v>3039271.959256215</v>
      </c>
      <c r="R322" s="25">
        <f t="array" aca="1" ref="R322" ca="1">INDEX('Lorri 401b'!L:L,MATCH('Retirement Calculator'!A322,'Lorri 401b'!N:N,0),0)</f>
        <v>4866462.4110061433</v>
      </c>
      <c r="S322" s="25">
        <f t="shared" ca="1" si="267"/>
        <v>7905734.3702623583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6404.7404596389215</v>
      </c>
      <c r="K323" s="25">
        <f t="shared" si="264"/>
        <v>16520.094745597391</v>
      </c>
      <c r="L323" s="25"/>
      <c r="N323" s="25">
        <f>'Combined Retirement'!$C$18/12</f>
        <v>33932.660666666663</v>
      </c>
      <c r="O323" s="25">
        <f t="shared" si="265"/>
        <v>11007.82546143035</v>
      </c>
      <c r="P323" s="25">
        <f t="shared" si="266"/>
        <v>22924.835205236312</v>
      </c>
      <c r="Q323" s="25">
        <f t="array" aca="1" ref="Q323" ca="1">INDEX('Isaac 401k'!L:L,MATCH('Retirement Calculator'!A323,'Isaac 401k'!N:N,0),0)</f>
        <v>3045504.1655415618</v>
      </c>
      <c r="R323" s="25">
        <f t="array" aca="1" ref="R323" ca="1">INDEX('Lorri 401b'!L:L,MATCH('Retirement Calculator'!A323,'Lorri 401b'!N:N,0),0)</f>
        <v>4870150.4092449648</v>
      </c>
      <c r="S323" s="25">
        <f t="shared" ca="1" si="267"/>
        <v>7915654.5747865271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6404.7404596389215</v>
      </c>
      <c r="K324" s="25">
        <f t="shared" si="264"/>
        <v>16520.094745597391</v>
      </c>
      <c r="L324" s="25"/>
      <c r="N324" s="25">
        <f>'Combined Retirement'!$C$18/12</f>
        <v>33932.660666666663</v>
      </c>
      <c r="O324" s="25">
        <f t="shared" si="265"/>
        <v>11007.82546143035</v>
      </c>
      <c r="P324" s="25">
        <f t="shared" si="266"/>
        <v>22924.835205236312</v>
      </c>
      <c r="Q324" s="25">
        <f t="array" aca="1" ref="Q324" ca="1">INDEX('Isaac 401k'!L:L,MATCH('Retirement Calculator'!A324,'Isaac 401k'!N:N,0),0)</f>
        <v>3051762.3393530971</v>
      </c>
      <c r="R324" s="25">
        <f t="array" aca="1" ref="R324" ca="1">INDEX('Lorri 401b'!L:L,MATCH('Retirement Calculator'!A324,'Lorri 401b'!N:N,0),0)</f>
        <v>4873853.7741431147</v>
      </c>
      <c r="S324" s="25">
        <f t="shared" ca="1" si="267"/>
        <v>7925616.1134962123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6404.7404596389215</v>
      </c>
      <c r="K325" s="25">
        <f t="shared" si="264"/>
        <v>16520.094745597391</v>
      </c>
      <c r="L325" s="25"/>
      <c r="N325" s="25">
        <f>'Combined Retirement'!$C$18/12</f>
        <v>33932.660666666663</v>
      </c>
      <c r="O325" s="25">
        <f t="shared" si="265"/>
        <v>11007.82546143035</v>
      </c>
      <c r="P325" s="25">
        <f t="shared" si="266"/>
        <v>22924.835205236312</v>
      </c>
      <c r="Q325" s="25">
        <f t="array" aca="1" ref="Q325" ca="1">INDEX('Isaac 401k'!L:L,MATCH('Retirement Calculator'!A325,'Isaac 401k'!N:N,0),0)</f>
        <v>3058046.5888888473</v>
      </c>
      <c r="R325" s="25">
        <f t="array" aca="1" ref="R325" ca="1">INDEX('Lorri 401b'!L:L,MATCH('Retirement Calculator'!A325,'Lorri 401b'!N:N,0),0)</f>
        <v>4877572.56972834</v>
      </c>
      <c r="S325" s="25">
        <f t="shared" ca="1" si="267"/>
        <v>7935619.1586171873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6404.7404596389215</v>
      </c>
      <c r="K326" s="25">
        <f t="shared" si="264"/>
        <v>16520.094745597391</v>
      </c>
      <c r="L326" s="25"/>
      <c r="N326" s="25">
        <f>'Combined Retirement'!$C$18/12</f>
        <v>33932.660666666663</v>
      </c>
      <c r="O326" s="25">
        <f t="shared" si="265"/>
        <v>11007.82546143035</v>
      </c>
      <c r="P326" s="25">
        <f t="shared" si="266"/>
        <v>22924.835205236312</v>
      </c>
      <c r="Q326" s="25">
        <f t="array" aca="1" ref="Q326" ca="1">INDEX('Isaac 401k'!L:L,MATCH('Retirement Calculator'!A326,'Isaac 401k'!N:N,0),0)</f>
        <v>3064357.0227976632</v>
      </c>
      <c r="R326" s="25">
        <f t="array" aca="1" ref="R326" ca="1">INDEX('Lorri 401b'!L:L,MATCH('Retirement Calculator'!A326,'Lorri 401b'!N:N,0),0)</f>
        <v>4881306.86029517</v>
      </c>
      <c r="S326" s="25">
        <f t="shared" ca="1" si="267"/>
        <v>7945663.8830928337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6404.7404596389215</v>
      </c>
      <c r="K327" s="25">
        <f t="shared" si="264"/>
        <v>16520.094745597391</v>
      </c>
      <c r="L327" s="25"/>
      <c r="N327" s="25">
        <f>'Combined Retirement'!$C$18/12</f>
        <v>33932.660666666663</v>
      </c>
      <c r="O327" s="25">
        <f t="shared" si="265"/>
        <v>11007.82546143035</v>
      </c>
      <c r="P327" s="25">
        <f t="shared" si="266"/>
        <v>22924.835205236312</v>
      </c>
      <c r="Q327" s="25">
        <f t="array" aca="1" ref="Q327" ca="1">INDEX('Isaac 401k'!L:L,MATCH('Retirement Calculator'!A327,'Isaac 401k'!N:N,0),0)</f>
        <v>3070693.7501810994</v>
      </c>
      <c r="R327" s="25">
        <f t="array" aca="1" ref="R327" ca="1">INDEX('Lorri 401b'!L:L,MATCH('Retirement Calculator'!A327,'Lorri 401b'!N:N,0),0)</f>
        <v>4885056.7104060287</v>
      </c>
      <c r="S327" s="25">
        <f t="shared" ca="1" si="267"/>
        <v>7955750.4605871281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6404.7404596389215</v>
      </c>
      <c r="K328" s="25">
        <f t="shared" si="264"/>
        <v>16520.094745597391</v>
      </c>
      <c r="L328" s="25"/>
      <c r="N328" s="25">
        <f>'Combined Retirement'!$C$18/12</f>
        <v>33932.660666666663</v>
      </c>
      <c r="O328" s="25">
        <f t="shared" si="265"/>
        <v>11007.82546143035</v>
      </c>
      <c r="P328" s="25">
        <f t="shared" si="266"/>
        <v>22924.835205236312</v>
      </c>
      <c r="Q328" s="25">
        <f t="array" aca="1" ref="Q328" ca="1">INDEX('Isaac 401k'!L:L,MATCH('Retirement Calculator'!A328,'Isaac 401k'!N:N,0),0)</f>
        <v>3077056.8805952999</v>
      </c>
      <c r="R328" s="25">
        <f t="array" aca="1" ref="R328" ca="1">INDEX('Lorri 401b'!L:L,MATCH('Retirement Calculator'!A328,'Lorri 401b'!N:N,0),0)</f>
        <v>4888822.1848923489</v>
      </c>
      <c r="S328" s="25">
        <f t="shared" ca="1" si="267"/>
        <v>7965879.0654876493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6404.7404596389215</v>
      </c>
      <c r="K329" s="25">
        <f t="shared" si="264"/>
        <v>16520.094745597391</v>
      </c>
      <c r="L329" s="25"/>
      <c r="N329" s="25">
        <f>'Combined Retirement'!$C$18/12</f>
        <v>33932.660666666663</v>
      </c>
      <c r="O329" s="25">
        <f t="shared" si="265"/>
        <v>11007.82546143035</v>
      </c>
      <c r="P329" s="25">
        <f t="shared" si="266"/>
        <v>22924.835205236312</v>
      </c>
      <c r="Q329" s="25">
        <f t="array" aca="1" ref="Q329" ca="1">INDEX('Isaac 401k'!L:L,MATCH('Retirement Calculator'!A329,'Isaac 401k'!N:N,0),0)</f>
        <v>3083446.5240528928</v>
      </c>
      <c r="R329" s="25">
        <f t="array" aca="1" ref="R329" ca="1">INDEX('Lorri 401b'!L:L,MATCH('Retirement Calculator'!A329,'Lorri 401b'!N:N,0),0)</f>
        <v>4892603.3488556957</v>
      </c>
      <c r="S329" s="25">
        <f t="shared" ca="1" si="267"/>
        <v>7976049.8729085885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6404.7404596389215</v>
      </c>
      <c r="K330" s="25">
        <f t="shared" si="264"/>
        <v>16520.094745597391</v>
      </c>
      <c r="L330" s="25"/>
      <c r="N330" s="25">
        <f>'Combined Retirement'!$C$18/12</f>
        <v>33932.660666666663</v>
      </c>
      <c r="O330" s="25">
        <f t="shared" si="265"/>
        <v>11007.82546143035</v>
      </c>
      <c r="P330" s="25">
        <f t="shared" si="266"/>
        <v>22924.835205236312</v>
      </c>
      <c r="Q330" s="25">
        <f t="array" aca="1" ref="Q330" ca="1">INDEX('Isaac 401k'!L:L,MATCH('Retirement Calculator'!A330,'Isaac 401k'!N:N,0),0)</f>
        <v>3089862.7910248921</v>
      </c>
      <c r="R330" s="25">
        <f t="array" aca="1" ref="R330" ca="1">INDEX('Lorri 401b'!L:L,MATCH('Retirement Calculator'!A330,'Lorri 401b'!N:N,0),0)</f>
        <v>4896400.2676688898</v>
      </c>
      <c r="S330" s="25">
        <f t="shared" ca="1" si="267"/>
        <v>7986263.0586937815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6404.7404596389215</v>
      </c>
      <c r="K331" s="25">
        <f t="shared" si="264"/>
        <v>16520.094745597391</v>
      </c>
      <c r="L331" s="25"/>
      <c r="N331" s="25">
        <f>'Combined Retirement'!$C$18/12</f>
        <v>33932.660666666663</v>
      </c>
      <c r="O331" s="25">
        <f t="shared" si="265"/>
        <v>11007.82546143035</v>
      </c>
      <c r="P331" s="25">
        <f t="shared" si="266"/>
        <v>22924.835205236312</v>
      </c>
      <c r="Q331" s="25">
        <f t="array" aca="1" ref="Q331" ca="1">INDEX('Isaac 401k'!L:L,MATCH('Retirement Calculator'!A331,'Isaac 401k'!N:N,0),0)</f>
        <v>3096305.7924426082</v>
      </c>
      <c r="R331" s="25">
        <f t="array" aca="1" ref="R331" ca="1">INDEX('Lorri 401b'!L:L,MATCH('Retirement Calculator'!A331,'Lorri 401b'!N:N,0),0)</f>
        <v>4900213.006977139</v>
      </c>
      <c r="S331" s="25">
        <f t="shared" ca="1" si="267"/>
        <v>7996518.7994197477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6404.7404596389215</v>
      </c>
      <c r="K332" s="25">
        <f t="shared" si="264"/>
        <v>16520.094745597391</v>
      </c>
      <c r="L332" s="25"/>
      <c r="N332" s="25">
        <f>'Combined Retirement'!$C$18/12</f>
        <v>33932.660666666663</v>
      </c>
      <c r="O332" s="25">
        <f t="shared" si="265"/>
        <v>11007.82546143035</v>
      </c>
      <c r="P332" s="25">
        <f t="shared" si="266"/>
        <v>22924.835205236312</v>
      </c>
      <c r="Q332" s="25">
        <f t="array" aca="1" ref="Q332" ca="1">INDEX('Isaac 401k'!L:L,MATCH('Retirement Calculator'!A332,'Isaac 401k'!N:N,0),0)</f>
        <v>3102775.6396995648</v>
      </c>
      <c r="R332" s="25">
        <f t="array" aca="1" ref="R332" ca="1">INDEX('Lorri 401b'!L:L,MATCH('Retirement Calculator'!A332,'Lorri 401b'!N:N,0),0)</f>
        <v>4904041.6326991729</v>
      </c>
      <c r="S332" s="25">
        <f t="shared" ca="1" si="267"/>
        <v>8006817.2723987382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6404.7404596389215</v>
      </c>
      <c r="K333" s="25">
        <f t="shared" si="264"/>
        <v>16520.094745597391</v>
      </c>
      <c r="L333" s="25"/>
      <c r="N333" s="25">
        <f>'Combined Retirement'!$C$18/12</f>
        <v>33932.660666666663</v>
      </c>
      <c r="O333" s="25">
        <f t="shared" si="265"/>
        <v>11007.82546143035</v>
      </c>
      <c r="P333" s="25">
        <f t="shared" si="266"/>
        <v>22924.835205236312</v>
      </c>
      <c r="Q333" s="25">
        <f t="array" aca="1" ref="Q333" ca="1">INDEX('Isaac 401k'!L:L,MATCH('Retirement Calculator'!A333,'Isaac 401k'!N:N,0),0)</f>
        <v>3109272.4446534254</v>
      </c>
      <c r="R333" s="25">
        <f t="array" aca="1" ref="R333" ca="1">INDEX('Lorri 401b'!L:L,MATCH('Retirement Calculator'!A333,'Lorri 401b'!N:N,0),0)</f>
        <v>4907886.2110283813</v>
      </c>
      <c r="S333" s="25">
        <f t="shared" ca="1" si="267"/>
        <v>8017158.6556818066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6404.7404596389215</v>
      </c>
      <c r="K334" s="25">
        <f t="shared" si="264"/>
        <v>16520.094745597391</v>
      </c>
      <c r="L334" s="25"/>
      <c r="N334" s="25">
        <f>'Combined Retirement'!$C$18/12</f>
        <v>33932.660666666663</v>
      </c>
      <c r="O334" s="25">
        <f t="shared" si="265"/>
        <v>11007.82546143035</v>
      </c>
      <c r="P334" s="25">
        <f t="shared" si="266"/>
        <v>22924.835205236312</v>
      </c>
      <c r="Q334" s="25">
        <f t="array" aca="1" ref="Q334" ca="1">INDEX('Isaac 401k'!L:L,MATCH('Retirement Calculator'!A334,'Isaac 401k'!N:N,0),0)</f>
        <v>3115796.3196279272</v>
      </c>
      <c r="R334" s="25">
        <f t="array" aca="1" ref="R334" ca="1">INDEX('Lorri 401b'!L:L,MATCH('Retirement Calculator'!A334,'Lorri 401b'!N:N,0),0)</f>
        <v>4911746.8084339621</v>
      </c>
      <c r="S334" s="25">
        <f t="shared" ca="1" si="267"/>
        <v>8027543.1280618887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6404.7404596389215</v>
      </c>
      <c r="K335" s="25">
        <f t="shared" si="264"/>
        <v>16520.094745597391</v>
      </c>
      <c r="L335" s="25"/>
      <c r="N335" s="25">
        <f>'Combined Retirement'!$C$18/12</f>
        <v>33932.660666666663</v>
      </c>
      <c r="O335" s="25">
        <f t="shared" si="265"/>
        <v>11007.82546143035</v>
      </c>
      <c r="P335" s="25">
        <f t="shared" si="266"/>
        <v>22924.835205236312</v>
      </c>
      <c r="Q335" s="25">
        <f t="array" aca="1" ref="Q335" ca="1">INDEX('Isaac 401k'!L:L,MATCH('Retirement Calculator'!A335,'Isaac 401k'!N:N,0),0)</f>
        <v>3122347.3774148226</v>
      </c>
      <c r="R335" s="25">
        <f t="array" aca="1" ref="R335" ca="1">INDEX('Lorri 401b'!L:L,MATCH('Retirement Calculator'!A335,'Lorri 401b'!N:N,0),0)</f>
        <v>4915623.4916620655</v>
      </c>
      <c r="S335" s="25">
        <f t="shared" ca="1" si="267"/>
        <v>8037970.8690768881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6404.7404596389215</v>
      </c>
      <c r="K336" s="25">
        <f t="shared" si="264"/>
        <v>16520.094745597391</v>
      </c>
      <c r="L336" s="25"/>
      <c r="N336" s="25">
        <f>'Combined Retirement'!$C$18/12</f>
        <v>33932.660666666663</v>
      </c>
      <c r="O336" s="25">
        <f t="shared" si="265"/>
        <v>11007.82546143035</v>
      </c>
      <c r="P336" s="25">
        <f t="shared" si="266"/>
        <v>22924.835205236312</v>
      </c>
      <c r="Q336" s="25">
        <f t="array" aca="1" ref="Q336" ca="1">INDEX('Isaac 401k'!L:L,MATCH('Retirement Calculator'!A336,'Isaac 401k'!N:N,0),0)</f>
        <v>3128925.73127583</v>
      </c>
      <c r="R336" s="25">
        <f t="array" aca="1" ref="R336" ca="1">INDEX('Lorri 401b'!L:L,MATCH('Retirement Calculator'!A336,'Lorri 401b'!N:N,0),0)</f>
        <v>4919516.3277369533</v>
      </c>
      <c r="S336" s="25">
        <f t="shared" ca="1" si="267"/>
        <v>8048442.0590127837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6404.7404596389215</v>
      </c>
      <c r="K337" s="25">
        <f t="shared" si="264"/>
        <v>16520.094745597391</v>
      </c>
      <c r="L337" s="25"/>
      <c r="N337" s="25">
        <f>'Combined Retirement'!$C$18/12</f>
        <v>33932.660666666663</v>
      </c>
      <c r="O337" s="25">
        <f t="shared" si="265"/>
        <v>11007.82546143035</v>
      </c>
      <c r="P337" s="25">
        <f t="shared" si="266"/>
        <v>22924.835205236312</v>
      </c>
      <c r="Q337" s="25">
        <f t="array" aca="1" ref="Q337" ca="1">INDEX('Isaac 401k'!L:L,MATCH('Retirement Calculator'!A337,'Isaac 401k'!N:N,0),0)</f>
        <v>3135531.4949445915</v>
      </c>
      <c r="R337" s="25">
        <f t="array" aca="1" ref="R337" ca="1">INDEX('Lorri 401b'!L:L,MATCH('Retirement Calculator'!A337,'Lorri 401b'!N:N,0),0)</f>
        <v>4923425.3839621525</v>
      </c>
      <c r="S337" s="25">
        <f t="shared" ca="1" si="267"/>
        <v>8058956.8789067436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6404.7404596389215</v>
      </c>
      <c r="K338" s="25">
        <f t="shared" si="264"/>
        <v>16520.094745597391</v>
      </c>
      <c r="L338" s="25"/>
      <c r="N338" s="25">
        <f>'Combined Retirement'!$C$18/12</f>
        <v>33932.660666666663</v>
      </c>
      <c r="O338" s="25">
        <f t="shared" si="265"/>
        <v>11007.82546143035</v>
      </c>
      <c r="P338" s="25">
        <f t="shared" si="266"/>
        <v>22924.835205236312</v>
      </c>
      <c r="Q338" s="25">
        <f t="array" aca="1" ref="Q338" ca="1">INDEX('Isaac 401k'!L:L,MATCH('Retirement Calculator'!A338,'Isaac 401k'!N:N,0),0)</f>
        <v>3142164.7826286396</v>
      </c>
      <c r="R338" s="25">
        <f t="array" aca="1" ref="R338" ca="1">INDEX('Lorri 401b'!L:L,MATCH('Retirement Calculator'!A338,'Lorri 401b'!N:N,0),0)</f>
        <v>4927350.7279216237</v>
      </c>
      <c r="S338" s="25">
        <f t="shared" ca="1" si="267"/>
        <v>8069515.5105502633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6404.7404596389215</v>
      </c>
      <c r="K339" s="25">
        <f t="shared" si="264"/>
        <v>16520.094745597391</v>
      </c>
      <c r="L339" s="25"/>
      <c r="N339" s="25">
        <f>'Combined Retirement'!$C$18/12</f>
        <v>33932.660666666663</v>
      </c>
      <c r="O339" s="25">
        <f t="shared" si="265"/>
        <v>11007.82546143035</v>
      </c>
      <c r="P339" s="25">
        <f t="shared" si="266"/>
        <v>22924.835205236312</v>
      </c>
      <c r="Q339" s="25">
        <f t="array" aca="1" ref="Q339" ca="1">INDEX('Isaac 401k'!L:L,MATCH('Retirement Calculator'!A339,'Isaac 401k'!N:N,0),0)</f>
        <v>3148825.7090113712</v>
      </c>
      <c r="R339" s="25">
        <f t="array" aca="1" ref="R339" ca="1">INDEX('Lorri 401b'!L:L,MATCH('Retirement Calculator'!A339,'Lorri 401b'!N:N,0),0)</f>
        <v>4931292.4274809258</v>
      </c>
      <c r="S339" s="25">
        <f t="shared" ca="1" si="267"/>
        <v>8080118.1364922971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6404.7404596389215</v>
      </c>
      <c r="K340" s="25">
        <f t="shared" si="264"/>
        <v>16520.094745597391</v>
      </c>
      <c r="L340" s="25"/>
      <c r="N340" s="25">
        <f>'Combined Retirement'!$C$18/12</f>
        <v>33932.660666666663</v>
      </c>
      <c r="O340" s="25">
        <f t="shared" si="265"/>
        <v>11007.82546143035</v>
      </c>
      <c r="P340" s="25">
        <f t="shared" si="266"/>
        <v>22924.835205236312</v>
      </c>
      <c r="Q340" s="25">
        <f t="array" aca="1" ref="Q340" ca="1">INDEX('Isaac 401k'!L:L,MATCH('Retirement Calculator'!A340,'Isaac 401k'!N:N,0),0)</f>
        <v>3155514.3892540312</v>
      </c>
      <c r="R340" s="25">
        <f t="array" aca="1" ref="R340" ca="1">INDEX('Lorri 401b'!L:L,MATCH('Retirement Calculator'!A340,'Lorri 401b'!N:N,0),0)</f>
        <v>4935250.5507883923</v>
      </c>
      <c r="S340" s="25">
        <f t="shared" ca="1" si="267"/>
        <v>8090764.9400424231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6404.7404596389215</v>
      </c>
      <c r="K341" s="25">
        <f t="shared" si="264"/>
        <v>16520.094745597391</v>
      </c>
      <c r="L341" s="25"/>
      <c r="N341" s="25">
        <f>'Combined Retirement'!$C$18/12</f>
        <v>33932.660666666663</v>
      </c>
      <c r="O341" s="25">
        <f t="shared" si="265"/>
        <v>11007.82546143035</v>
      </c>
      <c r="P341" s="25">
        <f t="shared" si="266"/>
        <v>22924.835205236312</v>
      </c>
      <c r="Q341" s="25">
        <f t="array" aca="1" ref="Q341" ca="1">INDEX('Isaac 401k'!L:L,MATCH('Retirement Calculator'!A341,'Isaac 401k'!N:N,0),0)</f>
        <v>3162230.9389977022</v>
      </c>
      <c r="R341" s="25">
        <f t="array" aca="1" ref="R341" ca="1">INDEX('Lorri 401b'!L:L,MATCH('Retirement Calculator'!A341,'Lorri 401b'!N:N,0),0)</f>
        <v>4939225.1662763059</v>
      </c>
      <c r="S341" s="25">
        <f t="shared" ca="1" si="267"/>
        <v>8101456.1052740086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6404.7404596389215</v>
      </c>
      <c r="K342" s="25">
        <f t="shared" si="264"/>
        <v>16520.094745597391</v>
      </c>
      <c r="L342" s="25"/>
      <c r="N342" s="25">
        <f>'Combined Retirement'!$C$18/12</f>
        <v>33932.660666666663</v>
      </c>
      <c r="O342" s="25">
        <f t="shared" si="265"/>
        <v>11007.82546143035</v>
      </c>
      <c r="P342" s="25">
        <f t="shared" si="266"/>
        <v>22924.835205236312</v>
      </c>
      <c r="Q342" s="25">
        <f t="array" aca="1" ref="Q342" ca="1">INDEX('Isaac 401k'!L:L,MATCH('Retirement Calculator'!A342,'Isaac 401k'!N:N,0),0)</f>
        <v>3168975.4743653052</v>
      </c>
      <c r="R342" s="25">
        <f t="array" aca="1" ref="R342" ca="1">INDEX('Lorri 401b'!L:L,MATCH('Retirement Calculator'!A342,'Lorri 401b'!N:N,0),0)</f>
        <v>4943216.3426620858</v>
      </c>
      <c r="S342" s="25">
        <f t="shared" ca="1" si="267"/>
        <v>8112191.8170273909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6404.7404596389215</v>
      </c>
      <c r="K343" s="25">
        <f t="shared" si="264"/>
        <v>16520.094745597391</v>
      </c>
      <c r="L343" s="25"/>
      <c r="N343" s="25">
        <f>'Combined Retirement'!$C$18/12</f>
        <v>33932.660666666663</v>
      </c>
      <c r="O343" s="25">
        <f t="shared" si="265"/>
        <v>11007.82546143035</v>
      </c>
      <c r="P343" s="25">
        <f t="shared" si="266"/>
        <v>22924.835205236312</v>
      </c>
      <c r="Q343" s="25">
        <f t="array" aca="1" ref="Q343" ca="1">INDEX('Isaac 401k'!L:L,MATCH('Retirement Calculator'!A343,'Isaac 401k'!N:N,0),0)</f>
        <v>3175748.1119636064</v>
      </c>
      <c r="R343" s="25">
        <f t="array" aca="1" ref="R343" ca="1">INDEX('Lorri 401b'!L:L,MATCH('Retirement Calculator'!A343,'Lorri 401b'!N:N,0),0)</f>
        <v>4947224.1489494732</v>
      </c>
      <c r="S343" s="25">
        <f t="shared" ca="1" si="267"/>
        <v>8122972.2609130796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6404.7404596389215</v>
      </c>
      <c r="K344" s="25">
        <f t="shared" si="264"/>
        <v>16520.094745597391</v>
      </c>
      <c r="L344" s="25"/>
      <c r="N344" s="25">
        <f>'Combined Retirement'!$C$18/12</f>
        <v>33932.660666666663</v>
      </c>
      <c r="O344" s="25">
        <f t="shared" si="265"/>
        <v>11007.82546143035</v>
      </c>
      <c r="P344" s="25">
        <f t="shared" si="266"/>
        <v>22924.835205236312</v>
      </c>
      <c r="Q344" s="25">
        <f t="array" aca="1" ref="Q344" ca="1">INDEX('Isaac 401k'!L:L,MATCH('Retirement Calculator'!A344,'Isaac 401k'!N:N,0),0)</f>
        <v>3182548.9688852336</v>
      </c>
      <c r="R344" s="25">
        <f t="array" aca="1" ref="R344" ca="1">INDEX('Lorri 401b'!L:L,MATCH('Retirement Calculator'!A344,'Lorri 401b'!N:N,0),0)</f>
        <v>4951248.6544297244</v>
      </c>
      <c r="S344" s="25">
        <f t="shared" ca="1" si="267"/>
        <v>8133797.6233149581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6404.7404596389215</v>
      </c>
      <c r="K345" s="25">
        <f t="shared" si="264"/>
        <v>16520.094745597391</v>
      </c>
      <c r="L345" s="25"/>
      <c r="N345" s="25">
        <f>'Combined Retirement'!$C$18/12</f>
        <v>33932.660666666663</v>
      </c>
      <c r="O345" s="25">
        <f t="shared" si="265"/>
        <v>11007.82546143035</v>
      </c>
      <c r="P345" s="25">
        <f t="shared" si="266"/>
        <v>22924.835205236312</v>
      </c>
      <c r="Q345" s="25">
        <f t="array" aca="1" ref="Q345" ca="1">INDEX('Isaac 401k'!L:L,MATCH('Retirement Calculator'!A345,'Isaac 401k'!N:N,0),0)</f>
        <v>3189378.1627107011</v>
      </c>
      <c r="R345" s="25">
        <f t="array" aca="1" ref="R345" ca="1">INDEX('Lorri 401b'!L:L,MATCH('Retirement Calculator'!A345,'Lorri 401b'!N:N,0),0)</f>
        <v>4955289.9286828106</v>
      </c>
      <c r="S345" s="25">
        <f t="shared" ca="1" si="267"/>
        <v>8144668.0913935117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6404.7404596389215</v>
      </c>
      <c r="K346" s="25">
        <f t="shared" si="264"/>
        <v>16520.094745597391</v>
      </c>
      <c r="L346" s="25"/>
      <c r="N346" s="25">
        <f>'Combined Retirement'!$C$18/12</f>
        <v>33932.660666666663</v>
      </c>
      <c r="O346" s="25">
        <f t="shared" si="265"/>
        <v>11007.82546143035</v>
      </c>
      <c r="P346" s="25">
        <f t="shared" si="266"/>
        <v>22924.835205236312</v>
      </c>
      <c r="Q346" s="25">
        <f t="array" aca="1" ref="Q346" ca="1">INDEX('Isaac 401k'!L:L,MATCH('Retirement Calculator'!A346,'Isaac 401k'!N:N,0),0)</f>
        <v>3196235.8115104414</v>
      </c>
      <c r="R346" s="25">
        <f t="array" aca="1" ref="R346" ca="1">INDEX('Lorri 401b'!L:L,MATCH('Retirement Calculator'!A346,'Lorri 401b'!N:N,0),0)</f>
        <v>4959348.0415786179</v>
      </c>
      <c r="S346" s="25">
        <f t="shared" ca="1" si="267"/>
        <v>8155583.8530890588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6404.7404596389215</v>
      </c>
      <c r="K347" s="25">
        <f t="shared" si="264"/>
        <v>16520.094745597391</v>
      </c>
      <c r="L347" s="25"/>
      <c r="N347" s="25">
        <f>'Combined Retirement'!$C$18/12</f>
        <v>33932.660666666663</v>
      </c>
      <c r="O347" s="25">
        <f t="shared" si="265"/>
        <v>11007.82546143035</v>
      </c>
      <c r="P347" s="25">
        <f t="shared" si="266"/>
        <v>22924.835205236312</v>
      </c>
      <c r="Q347" s="25">
        <f t="array" aca="1" ref="Q347" ca="1">INDEX('Isaac 401k'!L:L,MATCH('Retirement Calculator'!A347,'Isaac 401k'!N:N,0),0)</f>
        <v>3203122.0338468472</v>
      </c>
      <c r="R347" s="25">
        <f t="array" aca="1" ref="R347" ca="1">INDEX('Lorri 401b'!L:L,MATCH('Retirement Calculator'!A347,'Lorri 401b'!N:N,0),0)</f>
        <v>4963423.0632781573</v>
      </c>
      <c r="S347" s="25">
        <f t="shared" ca="1" si="267"/>
        <v>8166545.097125005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6404.7404596389215</v>
      </c>
      <c r="K348" s="25">
        <f t="shared" si="264"/>
        <v>16520.094745597391</v>
      </c>
      <c r="L348" s="25"/>
      <c r="N348" s="25">
        <f>'Combined Retirement'!$C$18/12</f>
        <v>33932.660666666663</v>
      </c>
      <c r="O348" s="25">
        <f t="shared" si="265"/>
        <v>11007.82546143035</v>
      </c>
      <c r="P348" s="25">
        <f t="shared" si="266"/>
        <v>22924.835205236312</v>
      </c>
      <c r="Q348" s="25">
        <f t="array" aca="1" ref="Q348" ca="1">INDEX('Isaac 401k'!L:L,MATCH('Retirement Calculator'!A348,'Isaac 401k'!N:N,0),0)</f>
        <v>3210036.9487763215</v>
      </c>
      <c r="R348" s="25">
        <f t="array" aca="1" ref="R348" ca="1">INDEX('Lorri 401b'!L:L,MATCH('Retirement Calculator'!A348,'Lorri 401b'!N:N,0),0)</f>
        <v>4967515.0642347783</v>
      </c>
      <c r="S348" s="25">
        <f t="shared" ca="1" si="267"/>
        <v>8177552.0130110998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6404.7404596389215</v>
      </c>
      <c r="K349" s="25">
        <f t="shared" si="264"/>
        <v>16520.094745597391</v>
      </c>
      <c r="L349" s="25"/>
      <c r="N349" s="25">
        <f>'Combined Retirement'!$C$18/12</f>
        <v>33932.660666666663</v>
      </c>
      <c r="O349" s="25">
        <f t="shared" si="265"/>
        <v>11007.82546143035</v>
      </c>
      <c r="P349" s="25">
        <f t="shared" si="266"/>
        <v>22924.835205236312</v>
      </c>
      <c r="Q349" s="25">
        <f t="array" aca="1" ref="Q349" ca="1">INDEX('Isaac 401k'!L:L,MATCH('Retirement Calculator'!A349,'Isaac 401k'!N:N,0),0)</f>
        <v>3216980.6758513353</v>
      </c>
      <c r="R349" s="25">
        <f t="array" aca="1" ref="R349" ca="1">INDEX('Lorri 401b'!L:L,MATCH('Retirement Calculator'!A349,'Lorri 401b'!N:N,0),0)</f>
        <v>4971624.1151953852</v>
      </c>
      <c r="S349" s="25">
        <f t="shared" ca="1" si="267"/>
        <v>8188604.79104672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6404.7404596389215</v>
      </c>
      <c r="K350" s="25">
        <f t="shared" si="264"/>
        <v>16520.094745597391</v>
      </c>
      <c r="L350" s="25"/>
      <c r="N350" s="25">
        <f>'Combined Retirement'!$C$18/12</f>
        <v>33932.660666666663</v>
      </c>
      <c r="O350" s="25">
        <f t="shared" si="265"/>
        <v>11007.82546143035</v>
      </c>
      <c r="P350" s="25">
        <f t="shared" si="266"/>
        <v>22924.835205236312</v>
      </c>
      <c r="Q350" s="25">
        <f t="array" aca="1" ref="Q350" ca="1">INDEX('Isaac 401k'!L:L,MATCH('Retirement Calculator'!A350,'Isaac 401k'!N:N,0),0)</f>
        <v>3223953.335122495</v>
      </c>
      <c r="R350" s="25">
        <f t="array" aca="1" ref="R350" ca="1">INDEX('Lorri 401b'!L:L,MATCH('Retirement Calculator'!A350,'Lorri 401b'!N:N,0),0)</f>
        <v>4975750.2872016616</v>
      </c>
      <c r="S350" s="25">
        <f t="shared" ca="1" si="267"/>
        <v>8199703.6223241566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6404.7404596389215</v>
      </c>
      <c r="K351" s="25">
        <f t="shared" si="264"/>
        <v>16520.094745597391</v>
      </c>
      <c r="L351" s="25"/>
      <c r="N351" s="25">
        <f>'Combined Retirement'!$C$18/12</f>
        <v>33932.660666666663</v>
      </c>
      <c r="O351" s="25">
        <f t="shared" si="265"/>
        <v>11007.82546143035</v>
      </c>
      <c r="P351" s="25">
        <f t="shared" si="266"/>
        <v>22924.835205236312</v>
      </c>
      <c r="Q351" s="25">
        <f t="array" aca="1" ref="Q351" ca="1">INDEX('Isaac 401k'!L:L,MATCH('Retirement Calculator'!A351,'Isaac 401k'!N:N,0),0)</f>
        <v>3230955.0471406179</v>
      </c>
      <c r="R351" s="25">
        <f t="array" aca="1" ref="R351" ca="1">INDEX('Lorri 401b'!L:L,MATCH('Retirement Calculator'!A351,'Lorri 401b'!N:N,0),0)</f>
        <v>4979893.6515912972</v>
      </c>
      <c r="S351" s="25">
        <f t="shared" ca="1" si="267"/>
        <v>8210848.6987319151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6404.7404596389215</v>
      </c>
      <c r="K352" s="25">
        <f t="shared" si="264"/>
        <v>16520.094745597391</v>
      </c>
      <c r="L352" s="25"/>
      <c r="N352" s="25">
        <f>'Combined Retirement'!$C$18/12</f>
        <v>33932.660666666663</v>
      </c>
      <c r="O352" s="25">
        <f t="shared" si="265"/>
        <v>11007.82546143035</v>
      </c>
      <c r="P352" s="25">
        <f t="shared" si="266"/>
        <v>22924.835205236312</v>
      </c>
      <c r="Q352" s="25">
        <f t="array" aca="1" ref="Q352" ca="1">INDEX('Isaac 401k'!L:L,MATCH('Retirement Calculator'!A352,'Isaac 401k'!N:N,0),0)</f>
        <v>3237985.9329588162</v>
      </c>
      <c r="R352" s="25">
        <f t="array" aca="1" ref="R352" ca="1">INDEX('Lorri 401b'!L:L,MATCH('Retirement Calculator'!A352,'Lorri 401b'!N:N,0),0)</f>
        <v>4984054.2799992235</v>
      </c>
      <c r="S352" s="25">
        <f t="shared" ca="1" si="267"/>
        <v>8222040.2129580397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6404.7404596389215</v>
      </c>
      <c r="K353" s="25">
        <f t="shared" si="264"/>
        <v>16520.094745597391</v>
      </c>
      <c r="L353" s="25"/>
      <c r="N353" s="25">
        <f>'Combined Retirement'!$C$18/12</f>
        <v>33932.660666666663</v>
      </c>
      <c r="O353" s="25">
        <f t="shared" si="265"/>
        <v>11007.82546143035</v>
      </c>
      <c r="P353" s="25">
        <f t="shared" si="266"/>
        <v>22924.835205236312</v>
      </c>
      <c r="Q353" s="25">
        <f t="array" aca="1" ref="Q353" ca="1">INDEX('Isaac 401k'!L:L,MATCH('Retirement Calculator'!A353,'Isaac 401k'!N:N,0),0)</f>
        <v>3245046.1141345901</v>
      </c>
      <c r="R353" s="25">
        <f t="array" aca="1" ref="R353" ca="1">INDEX('Lorri 401b'!L:L,MATCH('Retirement Calculator'!A353,'Lorri 401b'!N:N,0),0)</f>
        <v>4988232.2443588488</v>
      </c>
      <c r="S353" s="25">
        <f t="shared" ca="1" si="267"/>
        <v>8233278.3584934389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6404.7404596389215</v>
      </c>
      <c r="K354" s="25">
        <f t="shared" si="264"/>
        <v>16520.094745597391</v>
      </c>
      <c r="L354" s="25"/>
      <c r="N354" s="25">
        <f>'Combined Retirement'!$C$18/12</f>
        <v>33932.660666666663</v>
      </c>
      <c r="O354" s="25">
        <f t="shared" si="265"/>
        <v>11007.82546143035</v>
      </c>
      <c r="P354" s="25">
        <f t="shared" si="266"/>
        <v>22924.835205236312</v>
      </c>
      <c r="Q354" s="25">
        <f t="array" aca="1" ref="Q354" ca="1">INDEX('Isaac 401k'!L:L,MATCH('Retirement Calculator'!A354,'Isaac 401k'!N:N,0),0)</f>
        <v>3252135.71273193</v>
      </c>
      <c r="R354" s="25">
        <f t="array" aca="1" ref="R354" ca="1">INDEX('Lorri 401b'!L:L,MATCH('Retirement Calculator'!A354,'Lorri 401b'!N:N,0),0)</f>
        <v>4992427.616903306</v>
      </c>
      <c r="S354" s="25">
        <f t="shared" ca="1" si="267"/>
        <v>8244563.3296352364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6404.7404596389215</v>
      </c>
      <c r="K355" s="25">
        <f t="shared" si="264"/>
        <v>16520.094745597391</v>
      </c>
      <c r="L355" s="25"/>
      <c r="N355" s="25">
        <f>'Combined Retirement'!$C$18/12</f>
        <v>33932.660666666663</v>
      </c>
      <c r="O355" s="25">
        <f t="shared" si="265"/>
        <v>11007.82546143035</v>
      </c>
      <c r="P355" s="25">
        <f t="shared" si="266"/>
        <v>22924.835205236312</v>
      </c>
      <c r="Q355" s="25">
        <f t="array" aca="1" ref="Q355" ca="1">INDEX('Isaac 401k'!L:L,MATCH('Retirement Calculator'!A355,'Isaac 401k'!N:N,0),0)</f>
        <v>3259254.8513234253</v>
      </c>
      <c r="R355" s="25">
        <f t="array" aca="1" ref="R355" ca="1">INDEX('Lorri 401b'!L:L,MATCH('Retirement Calculator'!A355,'Lorri 401b'!N:N,0),0)</f>
        <v>4996640.470166699</v>
      </c>
      <c r="S355" s="25">
        <f t="shared" ca="1" si="267"/>
        <v>8255895.3214901239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6404.7404596389215</v>
      </c>
      <c r="K356" s="25">
        <f t="shared" si="264"/>
        <v>16520.094745597391</v>
      </c>
      <c r="L356" s="25"/>
      <c r="N356" s="25">
        <f>'Combined Retirement'!$C$18/12</f>
        <v>33932.660666666663</v>
      </c>
      <c r="O356" s="25">
        <f t="shared" si="265"/>
        <v>11007.82546143035</v>
      </c>
      <c r="P356" s="25">
        <f t="shared" si="266"/>
        <v>22924.835205236312</v>
      </c>
      <c r="Q356" s="25">
        <f t="array" aca="1" ref="Q356" ca="1">INDEX('Isaac 401k'!L:L,MATCH('Retirement Calculator'!A356,'Isaac 401k'!N:N,0),0)</f>
        <v>3266403.6529923854</v>
      </c>
      <c r="R356" s="25">
        <f t="array" aca="1" ref="R356" ca="1">INDEX('Lorri 401b'!L:L,MATCH('Retirement Calculator'!A356,'Lorri 401b'!N:N,0),0)</f>
        <v>5000870.8769853562</v>
      </c>
      <c r="S356" s="25">
        <f t="shared" ca="1" si="267"/>
        <v>8267274.5299777417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6404.7404596389215</v>
      </c>
      <c r="K357" s="25">
        <f t="shared" si="264"/>
        <v>16520.094745597391</v>
      </c>
      <c r="L357" s="25"/>
      <c r="N357" s="25">
        <f>'Combined Retirement'!$C$18/12</f>
        <v>33932.660666666663</v>
      </c>
      <c r="O357" s="25">
        <f t="shared" si="265"/>
        <v>11007.82546143035</v>
      </c>
      <c r="P357" s="25">
        <f t="shared" si="266"/>
        <v>22924.835205236312</v>
      </c>
      <c r="Q357" s="25">
        <f t="array" aca="1" ref="Q357" ca="1">INDEX('Isaac 401k'!L:L,MATCH('Retirement Calculator'!A357,'Isaac 401k'!N:N,0),0)</f>
        <v>3273582.2413349659</v>
      </c>
      <c r="R357" s="25">
        <f t="array" aca="1" ref="R357" ca="1">INDEX('Lorri 401b'!L:L,MATCH('Retirement Calculator'!A357,'Lorri 401b'!N:N,0),0)</f>
        <v>5005118.9104990903</v>
      </c>
      <c r="S357" s="25">
        <f t="shared" ca="1" si="267"/>
        <v>8278701.1518340558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6404.7404596389215</v>
      </c>
      <c r="K358" s="25">
        <f t="shared" si="264"/>
        <v>16520.094745597391</v>
      </c>
      <c r="L358" s="25"/>
      <c r="N358" s="25">
        <f>'Combined Retirement'!$C$18/12</f>
        <v>33932.660666666663</v>
      </c>
      <c r="O358" s="25">
        <f t="shared" si="265"/>
        <v>11007.82546143035</v>
      </c>
      <c r="P358" s="25">
        <f t="shared" si="266"/>
        <v>22924.835205236312</v>
      </c>
      <c r="Q358" s="25">
        <f t="array" aca="1" ref="Q358" ca="1">INDEX('Isaac 401k'!L:L,MATCH('Retirement Calculator'!A358,'Isaac 401k'!N:N,0),0)</f>
        <v>3280790.7404623074</v>
      </c>
      <c r="R358" s="25">
        <f t="array" aca="1" ref="R358" ca="1">INDEX('Lorri 401b'!L:L,MATCH('Retirement Calculator'!A358,'Lorri 401b'!N:N,0),0)</f>
        <v>5009384.6441524653</v>
      </c>
      <c r="S358" s="25">
        <f t="shared" ca="1" si="267"/>
        <v>8290175.3846147731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6404.7404596389215</v>
      </c>
      <c r="K359" s="25">
        <f t="shared" si="264"/>
        <v>16520.094745597391</v>
      </c>
      <c r="L359" s="25"/>
      <c r="N359" s="25">
        <f>'Combined Retirement'!$C$18/12</f>
        <v>33932.660666666663</v>
      </c>
      <c r="O359" s="25">
        <f t="shared" si="265"/>
        <v>11007.82546143035</v>
      </c>
      <c r="P359" s="25">
        <f t="shared" si="266"/>
        <v>22924.835205236312</v>
      </c>
      <c r="Q359" s="25">
        <f t="array" aca="1" ref="Q359" ca="1">INDEX('Isaac 401k'!L:L,MATCH('Retirement Calculator'!A359,'Isaac 401k'!N:N,0),0)</f>
        <v>3288029.2750026793</v>
      </c>
      <c r="R359" s="25">
        <f t="array" aca="1" ref="R359" ca="1">INDEX('Lorri 401b'!L:L,MATCH('Retirement Calculator'!A359,'Lorri 401b'!N:N,0),0)</f>
        <v>5013668.1516960626</v>
      </c>
      <c r="S359" s="25">
        <f t="shared" ca="1" si="267"/>
        <v>8301697.4266987424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6404.7404596389215</v>
      </c>
      <c r="K360" s="25">
        <f t="shared" si="264"/>
        <v>16520.094745597391</v>
      </c>
      <c r="L360" s="25"/>
      <c r="N360" s="25">
        <f>'Combined Retirement'!$C$18/12</f>
        <v>33932.660666666663</v>
      </c>
      <c r="O360" s="25">
        <f t="shared" si="265"/>
        <v>11007.82546143035</v>
      </c>
      <c r="P360" s="25">
        <f t="shared" si="266"/>
        <v>22924.835205236312</v>
      </c>
      <c r="Q360" s="25">
        <f t="array" aca="1" ref="Q360" ca="1">INDEX('Isaac 401k'!L:L,MATCH('Retirement Calculator'!A360,'Isaac 401k'!N:N,0),0)</f>
        <v>3295297.9701036364</v>
      </c>
      <c r="R360" s="25">
        <f t="array" aca="1" ref="R360" ca="1">INDEX('Lorri 401b'!L:L,MATCH('Retirement Calculator'!A360,'Lorri 401b'!N:N,0),0)</f>
        <v>5017969.5071877586</v>
      </c>
      <c r="S360" s="25">
        <f t="shared" ca="1" si="267"/>
        <v>8313267.477291395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6404.7404596389215</v>
      </c>
      <c r="K361" s="25">
        <f t="shared" si="264"/>
        <v>16520.094745597391</v>
      </c>
      <c r="L361" s="25"/>
      <c r="N361" s="25">
        <f>'Combined Retirement'!$C$18/12</f>
        <v>33932.660666666663</v>
      </c>
      <c r="O361" s="25">
        <f t="shared" si="265"/>
        <v>11007.82546143035</v>
      </c>
      <c r="P361" s="25">
        <f t="shared" si="266"/>
        <v>22924.835205236312</v>
      </c>
      <c r="Q361" s="25">
        <f t="array" aca="1" ref="Q361" ca="1">INDEX('Isaac 401k'!L:L,MATCH('Retirement Calculator'!A361,'Isaac 401k'!N:N,0),0)</f>
        <v>3302596.9514341806</v>
      </c>
      <c r="R361" s="25">
        <f t="array" aca="1" ref="R361" ca="1">INDEX('Lorri 401b'!L:L,MATCH('Retirement Calculator'!A361,'Lorri 401b'!N:N,0),0)</f>
        <v>5022288.7849940034</v>
      </c>
      <c r="S361" s="25">
        <f t="shared" ca="1" si="267"/>
        <v>8324885.7364281844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6404.7404596389215</v>
      </c>
      <c r="K362" s="25">
        <f t="shared" si="264"/>
        <v>16520.094745597391</v>
      </c>
      <c r="L362" s="25"/>
      <c r="N362" s="25">
        <f>'Combined Retirement'!$C$18/12</f>
        <v>33932.660666666663</v>
      </c>
      <c r="O362" s="25">
        <f t="shared" si="265"/>
        <v>11007.82546143035</v>
      </c>
      <c r="P362" s="25">
        <f t="shared" si="266"/>
        <v>22924.835205236312</v>
      </c>
      <c r="Q362" s="25">
        <f t="array" aca="1" ref="Q362" ca="1">INDEX('Isaac 401k'!L:L,MATCH('Retirement Calculator'!A362,'Isaac 401k'!N:N,0),0)</f>
        <v>3309926.3451869353</v>
      </c>
      <c r="R362" s="25">
        <f t="array" aca="1" ref="R362" ca="1">INDEX('Lorri 401b'!L:L,MATCH('Retirement Calculator'!A362,'Lorri 401b'!N:N,0),0)</f>
        <v>5026626.0597911077</v>
      </c>
      <c r="S362" s="25">
        <f t="shared" ca="1" si="267"/>
        <v>8336552.4049780425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6404.7404596389215</v>
      </c>
      <c r="K363" s="25">
        <f t="shared" si="264"/>
        <v>16520.094745597391</v>
      </c>
      <c r="L363" s="25"/>
      <c r="N363" s="25">
        <f>'Combined Retirement'!$C$18/12</f>
        <v>33932.660666666663</v>
      </c>
      <c r="O363" s="25">
        <f t="shared" si="265"/>
        <v>11007.82546143035</v>
      </c>
      <c r="P363" s="25">
        <f t="shared" si="266"/>
        <v>22924.835205236312</v>
      </c>
      <c r="Q363" s="25">
        <f t="array" aca="1" ref="Q363" ca="1">INDEX('Isaac 401k'!L:L,MATCH('Retirement Calculator'!A363,'Isaac 401k'!N:N,0),0)</f>
        <v>3317286.2780803265</v>
      </c>
      <c r="R363" s="25">
        <f t="array" aca="1" ref="R363" ca="1">INDEX('Lorri 401b'!L:L,MATCH('Retirement Calculator'!A363,'Lorri 401b'!N:N,0),0)</f>
        <v>5030981.4065665333</v>
      </c>
      <c r="S363" s="25">
        <f t="shared" ca="1" si="267"/>
        <v>8348267.6846468598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6404.7404596389215</v>
      </c>
      <c r="K364" s="25">
        <f t="shared" si="264"/>
        <v>16520.094745597391</v>
      </c>
      <c r="L364" s="25"/>
      <c r="N364" s="25">
        <f>'Combined Retirement'!$C$18/12</f>
        <v>33932.660666666663</v>
      </c>
      <c r="O364" s="25">
        <f t="shared" si="265"/>
        <v>11007.82546143035</v>
      </c>
      <c r="P364" s="25">
        <f t="shared" si="266"/>
        <v>22924.835205236312</v>
      </c>
      <c r="Q364" s="25">
        <f t="array" aca="1" ref="Q364" ca="1">INDEX('Isaac 401k'!L:L,MATCH('Retirement Calculator'!A364,'Isaac 401k'!N:N,0),0)</f>
        <v>3324676.8773607737</v>
      </c>
      <c r="R364" s="25">
        <f t="array" aca="1" ref="R364" ca="1">INDEX('Lorri 401b'!L:L,MATCH('Retirement Calculator'!A364,'Lorri 401b'!N:N,0),0)</f>
        <v>5035354.9006201895</v>
      </c>
      <c r="S364" s="25">
        <f t="shared" ca="1" si="267"/>
        <v>8360031.7779809628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6404.7404596389215</v>
      </c>
      <c r="K365" s="25">
        <f t="shared" si="264"/>
        <v>16520.094745597391</v>
      </c>
      <c r="L365" s="25"/>
      <c r="N365" s="25">
        <f>'Combined Retirement'!$C$18/12</f>
        <v>33932.660666666663</v>
      </c>
      <c r="O365" s="25">
        <f t="shared" si="265"/>
        <v>11007.82546143035</v>
      </c>
      <c r="P365" s="25">
        <f t="shared" si="266"/>
        <v>22924.835205236312</v>
      </c>
      <c r="Q365" s="25">
        <f t="array" aca="1" ref="Q365" ca="1">INDEX('Isaac 401k'!L:L,MATCH('Retirement Calculator'!A365,'Isaac 401k'!N:N,0),0)</f>
        <v>3332098.2708048895</v>
      </c>
      <c r="R365" s="25">
        <f t="array" aca="1" ref="R365" ca="1">INDEX('Lorri 401b'!L:L,MATCH('Retirement Calculator'!A365,'Lorri 401b'!N:N,0),0)</f>
        <v>5039746.6175657362</v>
      </c>
      <c r="S365" s="25">
        <f t="shared" ca="1" si="267"/>
        <v>8371844.8883706257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6404.7404596389215</v>
      </c>
      <c r="K366" s="25">
        <f t="shared" si="264"/>
        <v>16520.094745597391</v>
      </c>
      <c r="L366" s="25"/>
      <c r="N366" s="25">
        <f>'Combined Retirement'!$C$18/12</f>
        <v>33932.660666666663</v>
      </c>
      <c r="O366" s="25">
        <f t="shared" si="265"/>
        <v>11007.82546143035</v>
      </c>
      <c r="P366" s="25">
        <f t="shared" si="266"/>
        <v>22924.835205236312</v>
      </c>
      <c r="Q366" s="25">
        <f t="array" aca="1" ref="Q366" ca="1">INDEX('Isaac 401k'!L:L,MATCH('Retirement Calculator'!A366,'Isaac 401k'!N:N,0),0)</f>
        <v>3339550.586721689</v>
      </c>
      <c r="R366" s="25">
        <f t="array" aca="1" ref="R366" ca="1">INDEX('Lorri 401b'!L:L,MATCH('Retirement Calculator'!A366,'Lorri 401b'!N:N,0),0)</f>
        <v>5044156.6333318893</v>
      </c>
      <c r="S366" s="25">
        <f t="shared" ca="1" si="267"/>
        <v>8383707.2200535778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6404.7404596389215</v>
      </c>
      <c r="K367" s="25">
        <f t="shared" si="264"/>
        <v>16520.094745597391</v>
      </c>
      <c r="L367" s="25"/>
      <c r="N367" s="25">
        <f>'Combined Retirement'!$C$18/12</f>
        <v>33932.660666666663</v>
      </c>
      <c r="O367" s="25">
        <f t="shared" si="265"/>
        <v>11007.82546143035</v>
      </c>
      <c r="P367" s="25">
        <f t="shared" si="266"/>
        <v>22924.835205236312</v>
      </c>
      <c r="Q367" s="25">
        <f t="array" aca="1" ref="Q367" ca="1">INDEX('Isaac 401k'!L:L,MATCH('Retirement Calculator'!A367,'Isaac 401k'!N:N,0),0)</f>
        <v>3347033.9539548084</v>
      </c>
      <c r="R367" s="25">
        <f t="array" aca="1" ref="R367" ca="1">INDEX('Lorri 401b'!L:L,MATCH('Retirement Calculator'!A367,'Lorri 401b'!N:N,0),0)</f>
        <v>5048585.0241637342</v>
      </c>
      <c r="S367" s="25">
        <f t="shared" ca="1" si="267"/>
        <v>8395618.9781185426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6404.7404596389215</v>
      </c>
      <c r="K368" s="25">
        <f t="shared" si="264"/>
        <v>16520.094745597391</v>
      </c>
      <c r="L368" s="25"/>
      <c r="N368" s="25">
        <f>'Combined Retirement'!$C$18/12</f>
        <v>33932.660666666663</v>
      </c>
      <c r="O368" s="25">
        <f t="shared" si="265"/>
        <v>11007.82546143035</v>
      </c>
      <c r="P368" s="25">
        <f t="shared" si="266"/>
        <v>22924.835205236312</v>
      </c>
      <c r="Q368" s="25">
        <f t="array" aca="1" ref="Q368" ca="1">INDEX('Isaac 401k'!L:L,MATCH('Retirement Calculator'!A368,'Isaac 401k'!N:N,0),0)</f>
        <v>3354548.5018847324</v>
      </c>
      <c r="R368" s="25">
        <f t="array" aca="1" ref="R368" ca="1">INDEX('Lorri 401b'!L:L,MATCH('Retirement Calculator'!A368,'Lorri 401b'!N:N,0),0)</f>
        <v>5053031.8666240452</v>
      </c>
      <c r="S368" s="25">
        <f t="shared" ca="1" si="267"/>
        <v>8407580.3685087785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6404.7404596389215</v>
      </c>
      <c r="K369" s="25">
        <f t="shared" si="264"/>
        <v>16520.094745597391</v>
      </c>
      <c r="L369" s="25"/>
      <c r="N369" s="25">
        <f>'Combined Retirement'!$C$18/12</f>
        <v>33932.660666666663</v>
      </c>
      <c r="O369" s="25">
        <f t="shared" si="265"/>
        <v>11007.82546143035</v>
      </c>
      <c r="P369" s="25">
        <f t="shared" si="266"/>
        <v>22924.835205236312</v>
      </c>
      <c r="Q369" s="25">
        <f t="array" aca="1" ref="Q369" ca="1">INDEX('Isaac 401k'!L:L,MATCH('Retirement Calculator'!A369,'Isaac 401k'!N:N,0),0)</f>
        <v>3362094.3604310313</v>
      </c>
      <c r="R369" s="25">
        <f t="array" aca="1" ref="R369" ca="1">INDEX('Lorri 401b'!L:L,MATCH('Retirement Calculator'!A369,'Lorri 401b'!N:N,0),0)</f>
        <v>5057497.2375946073</v>
      </c>
      <c r="S369" s="25">
        <f t="shared" ca="1" si="267"/>
        <v>8419591.5980256386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6404.7404596389215</v>
      </c>
      <c r="K370" s="25">
        <f t="shared" si="264"/>
        <v>16520.094745597391</v>
      </c>
      <c r="L370" s="25"/>
      <c r="N370" s="25">
        <f>'Combined Retirement'!$C$18/12</f>
        <v>33932.660666666663</v>
      </c>
      <c r="O370" s="25">
        <f t="shared" si="265"/>
        <v>11007.82546143035</v>
      </c>
      <c r="P370" s="25">
        <f t="shared" si="266"/>
        <v>22924.835205236312</v>
      </c>
      <c r="Q370" s="25">
        <f t="array" aca="1" ref="Q370" ca="1">INDEX('Isaac 401k'!L:L,MATCH('Retirement Calculator'!A370,'Isaac 401k'!N:N,0),0)</f>
        <v>3369671.6600546064</v>
      </c>
      <c r="R370" s="25">
        <f t="array" aca="1" ref="R370" ca="1">INDEX('Lorri 401b'!L:L,MATCH('Retirement Calculator'!A370,'Lorri 401b'!N:N,0),0)</f>
        <v>5061981.2142775469</v>
      </c>
      <c r="S370" s="25">
        <f t="shared" ca="1" si="267"/>
        <v>8431652.8743321523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6404.7404596389215</v>
      </c>
      <c r="K371" s="25">
        <f t="shared" si="264"/>
        <v>16520.094745597391</v>
      </c>
      <c r="L371" s="25"/>
      <c r="N371" s="25">
        <f>'Combined Retirement'!$C$18/12</f>
        <v>33932.660666666663</v>
      </c>
      <c r="O371" s="25">
        <f t="shared" si="265"/>
        <v>11007.82546143035</v>
      </c>
      <c r="P371" s="25">
        <f t="shared" si="266"/>
        <v>22924.835205236312</v>
      </c>
      <c r="Q371" s="25">
        <f t="array" aca="1" ref="Q371" ca="1">INDEX('Isaac 401k'!L:L,MATCH('Retirement Calculator'!A371,'Isaac 401k'!N:N,0),0)</f>
        <v>3377280.5317599461</v>
      </c>
      <c r="R371" s="25">
        <f t="array" aca="1" ref="R371" ca="1">INDEX('Lorri 401b'!L:L,MATCH('Retirement Calculator'!A371,'Lorri 401b'!N:N,0),0)</f>
        <v>5066483.8741966654</v>
      </c>
      <c r="S371" s="25">
        <f t="shared" ca="1" si="267"/>
        <v>8443764.405956611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6404.7404596389215</v>
      </c>
      <c r="K372" s="25">
        <f t="shared" si="264"/>
        <v>16520.094745597391</v>
      </c>
      <c r="L372" s="25"/>
      <c r="N372" s="25">
        <f>'Combined Retirement'!$C$18/12</f>
        <v>33932.660666666663</v>
      </c>
      <c r="O372" s="25">
        <f t="shared" si="265"/>
        <v>11007.82546143035</v>
      </c>
      <c r="P372" s="25">
        <f t="shared" si="266"/>
        <v>22924.835205236312</v>
      </c>
      <c r="Q372" s="25">
        <f t="array" aca="1" ref="Q372" ca="1">INDEX('Isaac 401k'!L:L,MATCH('Retirement Calculator'!A372,'Isaac 401k'!N:N,0),0)</f>
        <v>3384921.1070973915</v>
      </c>
      <c r="R372" s="25">
        <f t="array" aca="1" ref="R372" ca="1">INDEX('Lorri 401b'!L:L,MATCH('Retirement Calculator'!A372,'Lorri 401b'!N:N,0),0)</f>
        <v>5071005.2951987805</v>
      </c>
      <c r="S372" s="25">
        <f t="shared" ca="1" si="267"/>
        <v>8455926.4022961725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6404.7404596389215</v>
      </c>
      <c r="K373" s="25">
        <f t="shared" si="264"/>
        <v>16520.094745597391</v>
      </c>
      <c r="L373" s="25"/>
      <c r="N373" s="25">
        <f>'Combined Retirement'!$C$18/12</f>
        <v>33932.660666666663</v>
      </c>
      <c r="O373" s="25">
        <f t="shared" si="265"/>
        <v>11007.82546143035</v>
      </c>
      <c r="P373" s="25">
        <f t="shared" si="266"/>
        <v>22924.835205236312</v>
      </c>
      <c r="Q373" s="25">
        <f t="array" aca="1" ref="Q373" ca="1">INDEX('Isaac 401k'!L:L,MATCH('Retirement Calculator'!A373,'Isaac 401k'!N:N,0),0)</f>
        <v>3392593.5181654096</v>
      </c>
      <c r="R373" s="25">
        <f t="array" aca="1" ref="R373" ca="1">INDEX('Lorri 401b'!L:L,MATCH('Retirement Calculator'!A373,'Lorri 401b'!N:N,0),0)</f>
        <v>5075545.5554550709</v>
      </c>
      <c r="S373" s="25">
        <f t="shared" ca="1" si="267"/>
        <v>8468139.0736204796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6404.7404596389215</v>
      </c>
      <c r="K374" s="25">
        <f t="shared" si="264"/>
        <v>16520.094745597391</v>
      </c>
      <c r="L374" s="25"/>
      <c r="N374" s="25">
        <f>'Combined Retirement'!$C$18/12</f>
        <v>33932.660666666663</v>
      </c>
      <c r="O374" s="25">
        <f t="shared" si="265"/>
        <v>11007.82546143035</v>
      </c>
      <c r="P374" s="25">
        <f t="shared" si="266"/>
        <v>22924.835205236312</v>
      </c>
      <c r="Q374" s="25">
        <f t="array" aca="1" ref="Q374" ca="1">INDEX('Isaac 401k'!L:L,MATCH('Retirement Calculator'!A374,'Isaac 401k'!N:N,0),0)</f>
        <v>3400297.8976128777</v>
      </c>
      <c r="R374" s="25">
        <f t="array" aca="1" ref="R374" ca="1">INDEX('Lorri 401b'!L:L,MATCH('Retirement Calculator'!A374,'Lorri 401b'!N:N,0),0)</f>
        <v>5080104.7334624296</v>
      </c>
      <c r="S374" s="25">
        <f t="shared" ca="1" si="267"/>
        <v>8480402.6310753077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6404.7404596389215</v>
      </c>
      <c r="K375" s="25">
        <f t="shared" si="264"/>
        <v>16520.094745597391</v>
      </c>
      <c r="L375" s="25"/>
      <c r="N375" s="25">
        <f>'Combined Retirement'!$C$18/12</f>
        <v>33932.660666666663</v>
      </c>
      <c r="O375" s="25">
        <f t="shared" si="265"/>
        <v>11007.82546143035</v>
      </c>
      <c r="P375" s="25">
        <f t="shared" si="266"/>
        <v>22924.835205236312</v>
      </c>
      <c r="Q375" s="25">
        <f t="array" aca="1" ref="Q375" ca="1">INDEX('Isaac 401k'!L:L,MATCH('Retirement Calculator'!A375,'Isaac 401k'!N:N,0),0)</f>
        <v>3408034.3786413772</v>
      </c>
      <c r="R375" s="25">
        <f t="array" aca="1" ref="R375" ca="1">INDEX('Lorri 401b'!L:L,MATCH('Retirement Calculator'!A375,'Lorri 401b'!N:N,0),0)</f>
        <v>5084682.9080448188</v>
      </c>
      <c r="S375" s="25">
        <f t="shared" ca="1" si="267"/>
        <v>8492717.2866861969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6404.7404596389215</v>
      </c>
      <c r="K376" s="25">
        <f t="shared" si="264"/>
        <v>16520.094745597391</v>
      </c>
      <c r="L376" s="25"/>
      <c r="N376" s="25">
        <f>'Combined Retirement'!$C$18/12</f>
        <v>33932.660666666663</v>
      </c>
      <c r="O376" s="25">
        <f t="shared" si="265"/>
        <v>11007.82546143035</v>
      </c>
      <c r="P376" s="25">
        <f t="shared" si="266"/>
        <v>22924.835205236312</v>
      </c>
      <c r="Q376" s="25">
        <f t="array" aca="1" ref="Q376" ca="1">INDEX('Isaac 401k'!L:L,MATCH('Retirement Calculator'!A376,'Isaac 401k'!N:N,0),0)</f>
        <v>3415803.0950074955</v>
      </c>
      <c r="R376" s="25">
        <f t="array" aca="1" ref="R376" ca="1">INDEX('Lorri 401b'!L:L,MATCH('Retirement Calculator'!A376,'Lorri 401b'!N:N,0),0)</f>
        <v>5089280.1583546344</v>
      </c>
      <c r="S376" s="25">
        <f t="shared" ca="1" si="267"/>
        <v>8505083.2533621304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6404.7404596389215</v>
      </c>
      <c r="K377" s="25">
        <f t="shared" si="264"/>
        <v>16520.094745597391</v>
      </c>
      <c r="L377" s="25"/>
      <c r="N377" s="25">
        <f>'Combined Retirement'!$C$18/12</f>
        <v>33932.660666666663</v>
      </c>
      <c r="O377" s="25">
        <f t="shared" si="265"/>
        <v>11007.82546143035</v>
      </c>
      <c r="P377" s="25">
        <f t="shared" si="266"/>
        <v>22924.835205236312</v>
      </c>
      <c r="Q377" s="25">
        <f t="array" aca="1" ref="Q377" ca="1">INDEX('Isaac 401k'!L:L,MATCH('Retirement Calculator'!A377,'Isaac 401k'!N:N,0),0)</f>
        <v>3423604.1810251391</v>
      </c>
      <c r="R377" s="25">
        <f t="array" aca="1" ref="R377" ca="1">INDEX('Lorri 401b'!L:L,MATCH('Retirement Calculator'!A377,'Lorri 401b'!N:N,0),0)</f>
        <v>5093896.5638740743</v>
      </c>
      <c r="S377" s="25">
        <f t="shared" ca="1" si="267"/>
        <v>8517500.7448992133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6404.7404596389215</v>
      </c>
      <c r="K378" s="25">
        <f t="shared" si="264"/>
        <v>16520.094745597391</v>
      </c>
      <c r="L378" s="25"/>
      <c r="N378" s="25">
        <f>'Combined Retirement'!$C$18/12</f>
        <v>33932.660666666663</v>
      </c>
      <c r="O378" s="25">
        <f t="shared" si="265"/>
        <v>11007.82546143035</v>
      </c>
      <c r="P378" s="25">
        <f t="shared" si="266"/>
        <v>22924.835205236312</v>
      </c>
      <c r="Q378" s="25">
        <f t="array" aca="1" ref="Q378" ca="1">INDEX('Isaac 401k'!L:L,MATCH('Retirement Calculator'!A378,'Isaac 401k'!N:N,0),0)</f>
        <v>3431437.771567856</v>
      </c>
      <c r="R378" s="25">
        <f t="array" aca="1" ref="R378" ca="1">INDEX('Lorri 401b'!L:L,MATCH('Retirement Calculator'!A378,'Lorri 401b'!N:N,0),0)</f>
        <v>5098532.2044165116</v>
      </c>
      <c r="S378" s="25">
        <f t="shared" ca="1" si="267"/>
        <v>8529969.9759843685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6404.7404596389215</v>
      </c>
      <c r="K379" s="25">
        <f t="shared" si="264"/>
        <v>16520.094745597391</v>
      </c>
      <c r="L379" s="25"/>
      <c r="N379" s="25">
        <f>'Combined Retirement'!$C$18/12</f>
        <v>33932.660666666663</v>
      </c>
      <c r="O379" s="25">
        <f t="shared" si="265"/>
        <v>11007.82546143035</v>
      </c>
      <c r="P379" s="25">
        <f t="shared" si="266"/>
        <v>22924.835205236312</v>
      </c>
      <c r="Q379" s="25">
        <f t="array" aca="1" ref="Q379" ca="1">INDEX('Isaac 401k'!L:L,MATCH('Retirement Calculator'!A379,'Isaac 401k'!N:N,0),0)</f>
        <v>3439304.0020711678</v>
      </c>
      <c r="R379" s="25">
        <f t="array" aca="1" ref="R379" ca="1">INDEX('Lorri 401b'!L:L,MATCH('Retirement Calculator'!A379,'Lorri 401b'!N:N,0),0)</f>
        <v>5103187.1601278763</v>
      </c>
      <c r="S379" s="25">
        <f t="shared" ca="1" si="267"/>
        <v>8542491.1621990446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6404.7404596389215</v>
      </c>
      <c r="K380" s="25">
        <f t="shared" si="264"/>
        <v>16520.094745597391</v>
      </c>
      <c r="L380" s="25"/>
      <c r="N380" s="25">
        <f>'Combined Retirement'!$C$18/12</f>
        <v>33932.660666666663</v>
      </c>
      <c r="O380" s="25">
        <f t="shared" si="265"/>
        <v>11007.82546143035</v>
      </c>
      <c r="P380" s="25">
        <f t="shared" si="266"/>
        <v>22924.835205236312</v>
      </c>
      <c r="Q380" s="25">
        <f t="array" aca="1" ref="Q380" ca="1">INDEX('Isaac 401k'!L:L,MATCH('Retirement Calculator'!A380,'Isaac 401k'!N:N,0),0)</f>
        <v>3447203.0085349102</v>
      </c>
      <c r="R380" s="25">
        <f t="array" aca="1" ref="R380" ca="1">INDEX('Lorri 401b'!L:L,MATCH('Retirement Calculator'!A380,'Lorri 401b'!N:N,0),0)</f>
        <v>5107861.5114880381</v>
      </c>
      <c r="S380" s="25">
        <f t="shared" ca="1" si="267"/>
        <v>8555064.5200229473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6404.7404596389215</v>
      </c>
      <c r="K381" s="25">
        <f t="shared" si="264"/>
        <v>16520.094745597391</v>
      </c>
      <c r="L381" s="25"/>
      <c r="N381" s="25">
        <f>'Combined Retirement'!$C$18/12</f>
        <v>33932.660666666663</v>
      </c>
      <c r="O381" s="25">
        <f t="shared" si="265"/>
        <v>11007.82546143035</v>
      </c>
      <c r="P381" s="25">
        <f t="shared" si="266"/>
        <v>22924.835205236312</v>
      </c>
      <c r="Q381" s="25">
        <f t="array" aca="1" ref="Q381" ca="1">INDEX('Isaac 401k'!L:L,MATCH('Retirement Calculator'!A381,'Isaac 401k'!N:N,0),0)</f>
        <v>3455134.9275255846</v>
      </c>
      <c r="R381" s="25">
        <f t="array" aca="1" ref="R381" ca="1">INDEX('Lorri 401b'!L:L,MATCH('Retirement Calculator'!A381,'Lorri 401b'!N:N,0),0)</f>
        <v>5112555.3393122004</v>
      </c>
      <c r="S381" s="25">
        <f t="shared" ca="1" si="267"/>
        <v>8567690.266837785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6404.7404596389215</v>
      </c>
      <c r="K382" s="25">
        <f t="shared" si="264"/>
        <v>16520.094745597391</v>
      </c>
      <c r="L382" s="25"/>
      <c r="N382" s="25">
        <f>'Combined Retirement'!$C$18/12</f>
        <v>33932.660666666663</v>
      </c>
      <c r="O382" s="25">
        <f t="shared" si="265"/>
        <v>11007.82546143035</v>
      </c>
      <c r="P382" s="25">
        <f t="shared" si="266"/>
        <v>22924.835205236312</v>
      </c>
      <c r="Q382" s="25">
        <f t="array" aca="1" ref="Q382" ca="1">INDEX('Isaac 401k'!L:L,MATCH('Retirement Calculator'!A382,'Isaac 401k'!N:N,0),0)</f>
        <v>3463099.8961787201</v>
      </c>
      <c r="R382" s="25">
        <f t="array" aca="1" ref="R382" ca="1">INDEX('Lorri 401b'!L:L,MATCH('Retirement Calculator'!A382,'Lorri 401b'!N:N,0),0)</f>
        <v>5117268.7247522967</v>
      </c>
      <c r="S382" s="25">
        <f t="shared" ca="1" si="267"/>
        <v>8580368.6209310163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6404.7404596389215</v>
      </c>
      <c r="K383" s="25">
        <f t="shared" si="264"/>
        <v>16520.094745597391</v>
      </c>
      <c r="L383" s="25"/>
      <c r="N383" s="25">
        <f>'Combined Retirement'!$C$18/12</f>
        <v>33932.660666666663</v>
      </c>
      <c r="O383" s="25">
        <f t="shared" si="265"/>
        <v>11007.82546143035</v>
      </c>
      <c r="P383" s="25">
        <f t="shared" si="266"/>
        <v>22924.835205236312</v>
      </c>
      <c r="Q383" s="25">
        <f t="array" aca="1" ref="Q383" ca="1">INDEX('Isaac 401k'!L:L,MATCH('Retirement Calculator'!A383,'Isaac 401k'!N:N,0),0)</f>
        <v>3471098.0522012436</v>
      </c>
      <c r="R383" s="25">
        <f t="array" aca="1" ref="R383" ca="1">INDEX('Lorri 401b'!L:L,MATCH('Retirement Calculator'!A383,'Lorri 401b'!N:N,0),0)</f>
        <v>5122001.7492983937</v>
      </c>
      <c r="S383" s="25">
        <f t="shared" ca="1" si="267"/>
        <v>8593099.8014996368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6404.7404596389215</v>
      </c>
      <c r="K384" s="25">
        <f t="shared" si="264"/>
        <v>16520.094745597391</v>
      </c>
      <c r="L384" s="25"/>
      <c r="N384" s="25">
        <f>'Combined Retirement'!$C$18/12</f>
        <v>33932.660666666663</v>
      </c>
      <c r="O384" s="25">
        <f t="shared" si="265"/>
        <v>11007.82546143035</v>
      </c>
      <c r="P384" s="25">
        <f t="shared" si="266"/>
        <v>22924.835205236312</v>
      </c>
      <c r="Q384" s="25">
        <f t="array" aca="1" ref="Q384" ca="1">INDEX('Isaac 401k'!L:L,MATCH('Retirement Calculator'!A384,'Isaac 401k'!N:N,0),0)</f>
        <v>3479129.5338738612</v>
      </c>
      <c r="R384" s="25">
        <f t="array" aca="1" ref="R384" ca="1">INDEX('Lorri 401b'!L:L,MATCH('Retirement Calculator'!A384,'Lorri 401b'!N:N,0),0)</f>
        <v>5126754.494780099</v>
      </c>
      <c r="S384" s="25">
        <f t="shared" ca="1" si="267"/>
        <v>8605884.0286539607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6404.7404596389215</v>
      </c>
      <c r="K385" s="25">
        <f t="shared" si="264"/>
        <v>16520.094745597391</v>
      </c>
      <c r="L385" s="25"/>
      <c r="N385" s="25">
        <f>'Combined Retirement'!$C$18/12</f>
        <v>33932.660666666663</v>
      </c>
      <c r="O385" s="25">
        <f t="shared" si="265"/>
        <v>11007.82546143035</v>
      </c>
      <c r="P385" s="25">
        <f t="shared" si="266"/>
        <v>22924.835205236312</v>
      </c>
      <c r="Q385" s="25">
        <f t="array" aca="1" ref="Q385" ca="1">INDEX('Isaac 401k'!L:L,MATCH('Retirement Calculator'!A385,'Isaac 401k'!N:N,0),0)</f>
        <v>3487194.4800534481</v>
      </c>
      <c r="R385" s="25">
        <f t="array" aca="1" ref="R385" ca="1">INDEX('Lorri 401b'!L:L,MATCH('Retirement Calculator'!A385,'Lorri 401b'!N:N,0),0)</f>
        <v>5131527.0433679782</v>
      </c>
      <c r="S385" s="25">
        <f t="shared" ca="1" si="267"/>
        <v>8618721.5234214254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6404.7404596389215</v>
      </c>
      <c r="K386" s="25">
        <f t="shared" si="264"/>
        <v>16520.094745597391</v>
      </c>
      <c r="L386" s="25"/>
      <c r="N386" s="25">
        <f>'Combined Retirement'!$C$18/12</f>
        <v>33932.660666666663</v>
      </c>
      <c r="O386" s="25">
        <f t="shared" si="265"/>
        <v>11007.82546143035</v>
      </c>
      <c r="P386" s="25">
        <f t="shared" si="266"/>
        <v>22924.835205236312</v>
      </c>
      <c r="Q386" s="25">
        <f t="array" aca="1" ref="Q386" ca="1">INDEX('Isaac 401k'!L:L,MATCH('Retirement Calculator'!A386,'Isaac 401k'!N:N,0),0)</f>
        <v>3495293.0301754498</v>
      </c>
      <c r="R386" s="25">
        <f t="array" aca="1" ref="R386" ca="1">INDEX('Lorri 401b'!L:L,MATCH('Retirement Calculator'!A386,'Lorri 401b'!N:N,0),0)</f>
        <v>5136319.4775749734</v>
      </c>
      <c r="S386" s="25">
        <f t="shared" ca="1" si="267"/>
        <v>8631612.5077504236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6404.7404596389215</v>
      </c>
      <c r="K387" s="25">
        <f t="shared" si="264"/>
        <v>16520.094745597391</v>
      </c>
      <c r="L387" s="25"/>
      <c r="N387" s="25">
        <f>'Combined Retirement'!$C$18/12</f>
        <v>33932.660666666663</v>
      </c>
      <c r="O387" s="25">
        <f t="shared" si="265"/>
        <v>11007.82546143035</v>
      </c>
      <c r="P387" s="25">
        <f t="shared" si="266"/>
        <v>22924.835205236312</v>
      </c>
      <c r="Q387" s="25">
        <f t="array" aca="1" ref="Q387" ca="1">INDEX('Isaac 401k'!L:L,MATCH('Retirement Calculator'!A387,'Isaac 401k'!N:N,0),0)</f>
        <v>3503425.324256293</v>
      </c>
      <c r="R387" s="25">
        <f t="array" aca="1" ref="R387" ca="1">INDEX('Lorri 401b'!L:L,MATCH('Retirement Calculator'!A387,'Lorri 401b'!N:N,0),0)</f>
        <v>5141131.880257831</v>
      </c>
      <c r="S387" s="25">
        <f t="shared" ca="1" si="267"/>
        <v>8644557.2045141235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6404.7404596389215</v>
      </c>
      <c r="K388" s="25">
        <f t="shared" si="264"/>
        <v>16520.094745597391</v>
      </c>
      <c r="L388" s="25"/>
      <c r="N388" s="25">
        <f>'Combined Retirement'!$C$18/12</f>
        <v>33932.660666666663</v>
      </c>
      <c r="O388" s="25">
        <f t="shared" si="265"/>
        <v>11007.82546143035</v>
      </c>
      <c r="P388" s="25">
        <f t="shared" si="266"/>
        <v>22924.835205236312</v>
      </c>
      <c r="Q388" s="25">
        <f t="array" aca="1" ref="Q388" ca="1">INDEX('Isaac 401k'!L:L,MATCH('Retirement Calculator'!A388,'Isaac 401k'!N:N,0),0)</f>
        <v>3511591.5028958065</v>
      </c>
      <c r="R388" s="25">
        <f t="array" aca="1" ref="R388" ca="1">INDEX('Lorri 401b'!L:L,MATCH('Retirement Calculator'!A388,'Lorri 401b'!N:N,0),0)</f>
        <v>5145964.334618534</v>
      </c>
      <c r="S388" s="25">
        <f t="shared" ca="1" si="267"/>
        <v>8657555.8375143409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6404.7404596389215</v>
      </c>
      <c r="K389" s="25">
        <f t="shared" si="264"/>
        <v>16520.094745597391</v>
      </c>
      <c r="L389" s="25"/>
      <c r="N389" s="25">
        <f>'Combined Retirement'!$C$18/12</f>
        <v>33932.660666666663</v>
      </c>
      <c r="O389" s="25">
        <f t="shared" si="265"/>
        <v>11007.82546143035</v>
      </c>
      <c r="P389" s="25">
        <f t="shared" si="266"/>
        <v>22924.835205236312</v>
      </c>
      <c r="Q389" s="25">
        <f t="array" aca="1" ref="Q389" ca="1">INDEX('Isaac 401k'!L:L,MATCH('Retirement Calculator'!A389,'Isaac 401k'!N:N,0),0)</f>
        <v>3519791.7072796514</v>
      </c>
      <c r="R389" s="25">
        <f t="array" aca="1" ref="R389" ca="1">INDEX('Lorri 401b'!L:L,MATCH('Retirement Calculator'!A389,'Lorri 401b'!N:N,0),0)</f>
        <v>5150816.92420574</v>
      </c>
      <c r="S389" s="25">
        <f t="shared" ca="1" si="267"/>
        <v>8670608.6314853914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6404.7404596389215</v>
      </c>
      <c r="K390" s="25">
        <f t="shared" si="264"/>
        <v>16520.094745597391</v>
      </c>
      <c r="L390" s="25"/>
      <c r="N390" s="25">
        <f>'Combined Retirement'!$C$18/12</f>
        <v>33932.660666666663</v>
      </c>
      <c r="O390" s="25">
        <f t="shared" si="265"/>
        <v>11007.82546143035</v>
      </c>
      <c r="P390" s="25">
        <f t="shared" si="266"/>
        <v>22924.835205236312</v>
      </c>
      <c r="Q390" s="25">
        <f t="array" aca="1" ref="Q390" ca="1">INDEX('Isaac 401k'!L:L,MATCH('Retirement Calculator'!A390,'Isaac 401k'!N:N,0),0)</f>
        <v>3528026.0791817624</v>
      </c>
      <c r="R390" s="25">
        <f t="array" aca="1" ref="R390" ca="1">INDEX('Lorri 401b'!L:L,MATCH('Retirement Calculator'!A390,'Lorri 401b'!N:N,0),0)</f>
        <v>5155689.7329162257</v>
      </c>
      <c r="S390" s="25">
        <f t="shared" ca="1" si="267"/>
        <v>8683715.812097989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6404.7404596389215</v>
      </c>
      <c r="K391" s="25">
        <f t="shared" si="264"/>
        <v>16520.094745597391</v>
      </c>
      <c r="L391" s="25"/>
      <c r="N391" s="25">
        <f>'Combined Retirement'!$C$18/12</f>
        <v>33932.660666666663</v>
      </c>
      <c r="O391" s="25">
        <f t="shared" si="265"/>
        <v>11007.82546143035</v>
      </c>
      <c r="P391" s="25">
        <f t="shared" si="266"/>
        <v>22924.835205236312</v>
      </c>
      <c r="Q391" s="25">
        <f t="array" aca="1" ref="Q391" ca="1">INDEX('Isaac 401k'!L:L,MATCH('Retirement Calculator'!A391,'Isaac 401k'!N:N,0),0)</f>
        <v>3536294.7609667988</v>
      </c>
      <c r="R391" s="25">
        <f t="array" aca="1" ref="R391" ca="1">INDEX('Lorri 401b'!L:L,MATCH('Retirement Calculator'!A391,'Lorri 401b'!N:N,0),0)</f>
        <v>5160582.8449963387</v>
      </c>
      <c r="S391" s="25">
        <f t="shared" ca="1" si="267"/>
        <v>8696877.605963137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6404.7404596389215</v>
      </c>
      <c r="K392" s="25">
        <f t="shared" si="264"/>
        <v>16520.094745597391</v>
      </c>
      <c r="L392" s="25"/>
      <c r="N392" s="25">
        <f>'Combined Retirement'!$C$18/12</f>
        <v>33932.660666666663</v>
      </c>
      <c r="O392" s="25">
        <f t="shared" si="265"/>
        <v>11007.82546143035</v>
      </c>
      <c r="P392" s="25">
        <f t="shared" si="266"/>
        <v>22924.835205236312</v>
      </c>
      <c r="Q392" s="25">
        <f t="array" aca="1" ref="Q392" ca="1">INDEX('Isaac 401k'!L:L,MATCH('Retirement Calculator'!A392,'Isaac 401k'!N:N,0),0)</f>
        <v>3544597.8955926062</v>
      </c>
      <c r="R392" s="25">
        <f t="array" aca="1" ref="R392" ca="1">INDEX('Lorri 401b'!L:L,MATCH('Retirement Calculator'!A392,'Lorri 401b'!N:N,0),0)</f>
        <v>5165496.3450434525</v>
      </c>
      <c r="S392" s="25">
        <f t="shared" ca="1" si="267"/>
        <v>8710094.2406360582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6404.7404596389215</v>
      </c>
      <c r="K393" s="25">
        <f t="shared" si="264"/>
        <v>16520.094745597391</v>
      </c>
      <c r="L393" s="25"/>
      <c r="N393" s="25">
        <f>'Combined Retirement'!$C$18/12</f>
        <v>33932.660666666663</v>
      </c>
      <c r="O393" s="25">
        <f t="shared" si="265"/>
        <v>11007.82546143035</v>
      </c>
      <c r="P393" s="25">
        <f t="shared" si="266"/>
        <v>22924.835205236312</v>
      </c>
      <c r="Q393" s="25">
        <f t="array" aca="1" ref="Q393" ca="1">INDEX('Isaac 401k'!L:L,MATCH('Retirement Calculator'!A393,'Isaac 401k'!N:N,0),0)</f>
        <v>3552935.6266126879</v>
      </c>
      <c r="R393" s="25">
        <f t="array" aca="1" ref="R393" ca="1">INDEX('Lorri 401b'!L:L,MATCH('Retirement Calculator'!A393,'Lorri 401b'!N:N,0),0)</f>
        <v>5170430.3180074291</v>
      </c>
      <c r="S393" s="25">
        <f t="shared" ca="1" si="267"/>
        <v>8723365.9446201175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6404.7404596389215</v>
      </c>
      <c r="K394" s="25">
        <f t="shared" si="264"/>
        <v>16520.094745597391</v>
      </c>
      <c r="L394" s="25"/>
      <c r="N394" s="25">
        <f>'Combined Retirement'!$C$18/12</f>
        <v>33932.660666666663</v>
      </c>
      <c r="O394" s="25">
        <f t="shared" si="265"/>
        <v>11007.82546143035</v>
      </c>
      <c r="P394" s="25">
        <f t="shared" si="266"/>
        <v>22924.835205236312</v>
      </c>
      <c r="Q394" s="25">
        <f t="array" aca="1" ref="Q394" ca="1">INDEX('Isaac 401k'!L:L,MATCH('Retirement Calculator'!A394,'Isaac 401k'!N:N,0),0)</f>
        <v>3561308.0981786866</v>
      </c>
      <c r="R394" s="25">
        <f t="array" aca="1" ref="R394" ca="1">INDEX('Lorri 401b'!L:L,MATCH('Retirement Calculator'!A394,'Lorri 401b'!N:N,0),0)</f>
        <v>5175384.8491920894</v>
      </c>
      <c r="S394" s="25">
        <f t="shared" ca="1" si="267"/>
        <v>8736692.947370775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6404.7404596389215</v>
      </c>
      <c r="K395" s="25">
        <f t="shared" si="264"/>
        <v>16520.094745597391</v>
      </c>
      <c r="L395" s="25"/>
      <c r="N395" s="25">
        <f>'Combined Retirement'!$C$18/12</f>
        <v>33932.660666666663</v>
      </c>
      <c r="O395" s="25">
        <f t="shared" si="265"/>
        <v>11007.82546143035</v>
      </c>
      <c r="P395" s="25">
        <f t="shared" si="266"/>
        <v>22924.835205236312</v>
      </c>
      <c r="Q395" s="25">
        <f t="array" aca="1" ref="Q395" ca="1">INDEX('Isaac 401k'!L:L,MATCH('Retirement Calculator'!A395,'Isaac 401k'!N:N,0),0)</f>
        <v>3569715.4550428768</v>
      </c>
      <c r="R395" s="25">
        <f t="array" aca="1" ref="R395" ca="1">INDEX('Lorri 401b'!L:L,MATCH('Retirement Calculator'!A395,'Lorri 401b'!N:N,0),0)</f>
        <v>5180360.0242566857</v>
      </c>
      <c r="S395" s="25">
        <f t="shared" ca="1" si="267"/>
        <v>8750075.4792995621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6404.7404596389215</v>
      </c>
      <c r="K396" s="25">
        <f t="shared" si="264"/>
        <v>16520.094745597391</v>
      </c>
      <c r="L396" s="25"/>
      <c r="N396" s="25">
        <f>'Combined Retirement'!$C$18/12</f>
        <v>33932.660666666663</v>
      </c>
      <c r="O396" s="25">
        <f t="shared" si="265"/>
        <v>11007.82546143035</v>
      </c>
      <c r="P396" s="25">
        <f t="shared" si="266"/>
        <v>22924.835205236312</v>
      </c>
      <c r="Q396" s="25">
        <f t="array" aca="1" ref="Q396" ca="1">INDEX('Isaac 401k'!L:L,MATCH('Retirement Calculator'!A396,'Isaac 401k'!N:N,0),0)</f>
        <v>3578157.842560668</v>
      </c>
      <c r="R396" s="25">
        <f t="array" aca="1" ref="R396" ca="1">INDEX('Lorri 401b'!L:L,MATCH('Retirement Calculator'!A396,'Lorri 401b'!N:N,0),0)</f>
        <v>5185355.9292173842</v>
      </c>
      <c r="S396" s="25">
        <f t="shared" ca="1" si="267"/>
        <v>8763513.7717780527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6404.7404596389215</v>
      </c>
      <c r="K397" s="25">
        <f t="shared" si="264"/>
        <v>16520.094745597391</v>
      </c>
      <c r="L397" s="25"/>
      <c r="N397" s="25">
        <f>'Combined Retirement'!$C$18/12</f>
        <v>33932.660666666663</v>
      </c>
      <c r="O397" s="25">
        <f t="shared" si="265"/>
        <v>11007.82546143035</v>
      </c>
      <c r="P397" s="25">
        <f t="shared" si="266"/>
        <v>22924.835205236312</v>
      </c>
      <c r="Q397" s="25">
        <f t="array" aca="1" ref="Q397" ca="1">INDEX('Isaac 401k'!L:L,MATCH('Retirement Calculator'!A397,'Isaac 401k'!N:N,0),0)</f>
        <v>3586635.4066931163</v>
      </c>
      <c r="R397" s="25">
        <f t="array" aca="1" ref="R397" ca="1">INDEX('Lorri 401b'!L:L,MATCH('Retirement Calculator'!A397,'Lorri 401b'!N:N,0),0)</f>
        <v>5190372.6504487526</v>
      </c>
      <c r="S397" s="25">
        <f t="shared" ca="1" si="267"/>
        <v>8777008.0571418684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6404.7404596389215</v>
      </c>
      <c r="K398" s="25">
        <f t="shared" si="264"/>
        <v>16520.094745597391</v>
      </c>
      <c r="L398" s="25"/>
      <c r="N398" s="25">
        <f>'Combined Retirement'!$C$18/12</f>
        <v>33932.660666666663</v>
      </c>
      <c r="O398" s="25">
        <f t="shared" si="265"/>
        <v>11007.82546143035</v>
      </c>
      <c r="P398" s="25">
        <f t="shared" si="266"/>
        <v>22924.835205236312</v>
      </c>
      <c r="Q398" s="25">
        <f t="array" aca="1" ref="Q398" ca="1">INDEX('Isaac 401k'!L:L,MATCH('Retirement Calculator'!A398,'Isaac 401k'!N:N,0),0)</f>
        <v>3595148.2940094499</v>
      </c>
      <c r="R398" s="25">
        <f t="array" aca="1" ref="R398" ca="1">INDEX('Lorri 401b'!L:L,MATCH('Retirement Calculator'!A398,'Lorri 401b'!N:N,0),0)</f>
        <v>5195410.2746852515</v>
      </c>
      <c r="S398" s="25">
        <f t="shared" ca="1" si="267"/>
        <v>8790558.5686947014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6404.7404596389215</v>
      </c>
      <c r="K399" s="25">
        <f t="shared" si="264"/>
        <v>16520.094745597391</v>
      </c>
      <c r="L399" s="25"/>
      <c r="N399" s="25">
        <f>'Combined Retirement'!$C$18/12</f>
        <v>33932.660666666663</v>
      </c>
      <c r="O399" s="25">
        <f t="shared" si="265"/>
        <v>11007.82546143035</v>
      </c>
      <c r="P399" s="25">
        <f t="shared" si="266"/>
        <v>22924.835205236312</v>
      </c>
      <c r="Q399" s="25">
        <f t="array" aca="1" ref="Q399" ca="1">INDEX('Isaac 401k'!L:L,MATCH('Retirement Calculator'!A399,'Isaac 401k'!N:N,0),0)</f>
        <v>3603696.6516896016</v>
      </c>
      <c r="R399" s="25">
        <f t="array" aca="1" ref="R399" ca="1">INDEX('Lorri 401b'!L:L,MATCH('Retirement Calculator'!A399,'Lorri 401b'!N:N,0),0)</f>
        <v>5200468.8890227359</v>
      </c>
      <c r="S399" s="25">
        <f t="shared" ca="1" si="267"/>
        <v>8804165.5407123379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6404.7404596389215</v>
      </c>
      <c r="K400" s="25">
        <f t="shared" si="264"/>
        <v>16520.094745597391</v>
      </c>
      <c r="L400" s="25"/>
      <c r="N400" s="25">
        <f>'Combined Retirement'!$C$18/12</f>
        <v>33932.660666666663</v>
      </c>
      <c r="O400" s="25">
        <f t="shared" si="265"/>
        <v>11007.82546143035</v>
      </c>
      <c r="P400" s="25">
        <f t="shared" si="266"/>
        <v>22924.835205236312</v>
      </c>
      <c r="Q400" s="25">
        <f t="array" aca="1" ref="Q400" ca="1">INDEX('Isaac 401k'!L:L,MATCH('Retirement Calculator'!A400,'Isaac 401k'!N:N,0),0)</f>
        <v>3612280.627526754</v>
      </c>
      <c r="R400" s="25">
        <f t="array" aca="1" ref="R400" ca="1">INDEX('Lorri 401b'!L:L,MATCH('Retirement Calculator'!A400,'Lorri 401b'!N:N,0),0)</f>
        <v>5205548.5809199596</v>
      </c>
      <c r="S400" s="25">
        <f t="shared" ca="1" si="267"/>
        <v>8817829.2084467132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6404.7404596389215</v>
      </c>
      <c r="K401" s="25">
        <f t="shared" si="264"/>
        <v>16520.094745597391</v>
      </c>
      <c r="L401" s="25"/>
      <c r="N401" s="25">
        <f>'Combined Retirement'!$C$18/12</f>
        <v>33932.660666666663</v>
      </c>
      <c r="O401" s="25">
        <f t="shared" si="265"/>
        <v>11007.82546143035</v>
      </c>
      <c r="P401" s="25">
        <f t="shared" si="266"/>
        <v>22924.835205236312</v>
      </c>
      <c r="Q401" s="25">
        <f t="array" aca="1" ref="Q401" ca="1">INDEX('Isaac 401k'!L:L,MATCH('Retirement Calculator'!A401,'Isaac 401k'!N:N,0),0)</f>
        <v>3620900.3699298948</v>
      </c>
      <c r="R401" s="25">
        <f t="array" aca="1" ref="R401" ca="1">INDEX('Lorri 401b'!L:L,MATCH('Retirement Calculator'!A401,'Lorri 401b'!N:N,0),0)</f>
        <v>5210649.4382000882</v>
      </c>
      <c r="S401" s="25">
        <f t="shared" ca="1" si="267"/>
        <v>8831549.808129983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6404.7404596389215</v>
      </c>
      <c r="K402" s="25">
        <f t="shared" si="264"/>
        <v>16520.094745597391</v>
      </c>
      <c r="L402" s="25"/>
      <c r="N402" s="25">
        <f>'Combined Retirement'!$C$18/12</f>
        <v>33932.660666666663</v>
      </c>
      <c r="O402" s="25">
        <f t="shared" si="265"/>
        <v>11007.82546143035</v>
      </c>
      <c r="P402" s="25">
        <f t="shared" si="266"/>
        <v>22924.835205236312</v>
      </c>
      <c r="Q402" s="25">
        <f t="array" aca="1" ref="Q402" ca="1">INDEX('Isaac 401k'!L:L,MATCH('Retirement Calculator'!A402,'Isaac 401k'!N:N,0),0)</f>
        <v>3629556.0279263817</v>
      </c>
      <c r="R402" s="25">
        <f t="array" aca="1" ref="R402" ca="1">INDEX('Lorri 401b'!L:L,MATCH('Retirement Calculator'!A402,'Lorri 401b'!N:N,0),0)</f>
        <v>5215771.549052217</v>
      </c>
      <c r="S402" s="25">
        <f t="shared" ca="1" si="267"/>
        <v>8845327.5769785978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6404.7404596389215</v>
      </c>
      <c r="K403" s="25">
        <f t="shared" si="264"/>
        <v>16520.094745597391</v>
      </c>
      <c r="L403" s="25"/>
      <c r="N403" s="25">
        <f>'Combined Retirement'!$C$18/12</f>
        <v>33932.660666666663</v>
      </c>
      <c r="O403" s="25">
        <f t="shared" si="265"/>
        <v>11007.82546143035</v>
      </c>
      <c r="P403" s="25">
        <f t="shared" si="266"/>
        <v>22924.835205236312</v>
      </c>
      <c r="Q403" s="25">
        <f t="array" aca="1" ref="Q403" ca="1">INDEX('Isaac 401k'!L:L,MATCH('Retirement Calculator'!A403,'Isaac 401k'!N:N,0),0)</f>
        <v>3638247.7511645206</v>
      </c>
      <c r="R403" s="25">
        <f t="array" aca="1" ref="R403" ca="1">INDEX('Lorri 401b'!L:L,MATCH('Retirement Calculator'!A403,'Lorri 401b'!N:N,0),0)</f>
        <v>5220915.0020328965</v>
      </c>
      <c r="S403" s="25">
        <f t="shared" ca="1" si="267"/>
        <v>8859162.7531974167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6404.7404596389215</v>
      </c>
      <c r="K404" s="25">
        <f t="shared" si="264"/>
        <v>16520.094745597391</v>
      </c>
      <c r="L404" s="25"/>
      <c r="N404" s="25">
        <f>'Combined Retirement'!$C$18/12</f>
        <v>33932.660666666663</v>
      </c>
      <c r="O404" s="25">
        <f t="shared" si="265"/>
        <v>11007.82546143035</v>
      </c>
      <c r="P404" s="25">
        <f t="shared" si="266"/>
        <v>22924.835205236312</v>
      </c>
      <c r="Q404" s="25">
        <f t="array" aca="1" ref="Q404" ca="1">INDEX('Isaac 401k'!L:L,MATCH('Retirement Calculator'!A404,'Isaac 401k'!N:N,0),0)</f>
        <v>3646975.689916152</v>
      </c>
      <c r="R404" s="25">
        <f t="array" aca="1" ref="R404" ca="1">INDEX('Lorri 401b'!L:L,MATCH('Retirement Calculator'!A404,'Lorri 401b'!N:N,0),0)</f>
        <v>5226079.8860676624</v>
      </c>
      <c r="S404" s="25">
        <f t="shared" ca="1" si="267"/>
        <v>8873055.5759838149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6404.7404596389215</v>
      </c>
      <c r="K405" s="25">
        <f t="shared" si="264"/>
        <v>16520.094745597391</v>
      </c>
      <c r="L405" s="25"/>
      <c r="N405" s="25">
        <f>'Combined Retirement'!$C$18/12</f>
        <v>33932.660666666663</v>
      </c>
      <c r="O405" s="25">
        <f t="shared" si="265"/>
        <v>11007.82546143035</v>
      </c>
      <c r="P405" s="25">
        <f t="shared" si="266"/>
        <v>22924.835205236312</v>
      </c>
      <c r="Q405" s="25">
        <f t="array" aca="1" ref="Q405" ca="1">INDEX('Isaac 401k'!L:L,MATCH('Retirement Calculator'!A405,'Isaac 401k'!N:N,0),0)</f>
        <v>3655739.9950792482</v>
      </c>
      <c r="R405" s="25">
        <f t="array" aca="1" ref="R405" ca="1">INDEX('Lorri 401b'!L:L,MATCH('Retirement Calculator'!A405,'Lorri 401b'!N:N,0),0)</f>
        <v>5231266.2904525734</v>
      </c>
      <c r="S405" s="25">
        <f t="shared" ca="1" si="267"/>
        <v>8887006.2855318226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6404.7404596389215</v>
      </c>
      <c r="K406" s="25">
        <f t="shared" si="264"/>
        <v>16520.094745597391</v>
      </c>
      <c r="L406" s="25"/>
      <c r="N406" s="25">
        <f>'Combined Retirement'!$C$18/12</f>
        <v>33932.660666666663</v>
      </c>
      <c r="O406" s="25">
        <f t="shared" si="265"/>
        <v>11007.82546143035</v>
      </c>
      <c r="P406" s="25">
        <f t="shared" si="266"/>
        <v>22924.835205236312</v>
      </c>
      <c r="Q406" s="25">
        <f t="array" aca="1" ref="Q406" ca="1">INDEX('Isaac 401k'!L:L,MATCH('Retirement Calculator'!A406,'Isaac 401k'!N:N,0),0)</f>
        <v>3664540.8181805243</v>
      </c>
      <c r="R406" s="25">
        <f t="array" aca="1" ref="R406" ca="1">INDEX('Lorri 401b'!L:L,MATCH('Retirement Calculator'!A406,'Lorri 401b'!N:N,0),0)</f>
        <v>5236474.3048557546</v>
      </c>
      <c r="S406" s="25">
        <f t="shared" ca="1" si="267"/>
        <v>8901015.1230362784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6404.7404596389215</v>
      </c>
      <c r="K407" s="25">
        <f t="shared" si="264"/>
        <v>16520.094745597391</v>
      </c>
      <c r="L407" s="25"/>
      <c r="N407" s="25">
        <f>'Combined Retirement'!$C$18/12</f>
        <v>33932.660666666663</v>
      </c>
      <c r="O407" s="25">
        <f t="shared" si="265"/>
        <v>11007.82546143035</v>
      </c>
      <c r="P407" s="25">
        <f t="shared" si="266"/>
        <v>22924.835205236312</v>
      </c>
      <c r="Q407" s="25">
        <f t="array" aca="1" ref="Q407" ca="1">INDEX('Isaac 401k'!L:L,MATCH('Retirement Calculator'!A407,'Isaac 401k'!N:N,0),0)</f>
        <v>3673378.3113780557</v>
      </c>
      <c r="R407" s="25">
        <f t="array" aca="1" ref="R407" ca="1">INDEX('Lorri 401b'!L:L,MATCH('Retirement Calculator'!A407,'Lorri 401b'!N:N,0),0)</f>
        <v>5241704.0193189494</v>
      </c>
      <c r="S407" s="25">
        <f t="shared" ca="1" si="267"/>
        <v>8915082.3306970056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6404.7404596389215</v>
      </c>
      <c r="K408" s="25">
        <f t="shared" si="264"/>
        <v>16520.094745597391</v>
      </c>
      <c r="L408" s="25"/>
      <c r="N408" s="25">
        <f>'Combined Retirement'!$C$18/12</f>
        <v>33932.660666666663</v>
      </c>
      <c r="O408" s="25">
        <f t="shared" si="265"/>
        <v>11007.82546143035</v>
      </c>
      <c r="P408" s="25">
        <f t="shared" si="266"/>
        <v>22924.835205236312</v>
      </c>
      <c r="Q408" s="25">
        <f t="array" aca="1" ref="Q408" ca="1">INDEX('Isaac 401k'!L:L,MATCH('Retirement Calculator'!A408,'Isaac 401k'!N:N,0),0)</f>
        <v>3682252.6274639098</v>
      </c>
      <c r="R408" s="25">
        <f t="array" aca="1" ref="R408" ca="1">INDEX('Lorri 401b'!L:L,MATCH('Retirement Calculator'!A408,'Lorri 401b'!N:N,0),0)</f>
        <v>5246955.5242590737</v>
      </c>
      <c r="S408" s="25">
        <f t="shared" ca="1" si="267"/>
        <v>8929208.1517229825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6404.7404596389215</v>
      </c>
      <c r="K409" s="25">
        <f t="shared" si="264"/>
        <v>16520.094745597391</v>
      </c>
      <c r="L409" s="25"/>
      <c r="N409" s="25">
        <f>'Combined Retirement'!$C$18/12</f>
        <v>33932.660666666663</v>
      </c>
      <c r="O409" s="25">
        <f t="shared" si="265"/>
        <v>11007.82546143035</v>
      </c>
      <c r="P409" s="25">
        <f t="shared" si="266"/>
        <v>22924.835205236312</v>
      </c>
      <c r="Q409" s="25">
        <f t="array" aca="1" ref="Q409" ca="1">INDEX('Isaac 401k'!L:L,MATCH('Retirement Calculator'!A409,'Isaac 401k'!N:N,0),0)</f>
        <v>3691163.9198667887</v>
      </c>
      <c r="R409" s="25">
        <f t="array" aca="1" ref="R409" ca="1">INDEX('Lorri 401b'!L:L,MATCH('Retirement Calculator'!A409,'Lorri 401b'!N:N,0),0)</f>
        <v>5252228.9104697816</v>
      </c>
      <c r="S409" s="25">
        <f t="shared" ca="1" si="267"/>
        <v>8943392.8303365707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6404.7404596389215</v>
      </c>
      <c r="K410" s="25">
        <f t="shared" si="264"/>
        <v>16520.094745597391</v>
      </c>
      <c r="L410" s="25"/>
      <c r="N410" s="25">
        <f>'Combined Retirement'!$C$18/12</f>
        <v>33932.660666666663</v>
      </c>
      <c r="O410" s="25">
        <f t="shared" si="265"/>
        <v>11007.82546143035</v>
      </c>
      <c r="P410" s="25">
        <f t="shared" si="266"/>
        <v>22924.835205236312</v>
      </c>
      <c r="Q410" s="25">
        <f t="array" aca="1" ref="Q410" ca="1">INDEX('Isaac 401k'!L:L,MATCH('Retirement Calculator'!A410,'Isaac 401k'!N:N,0),0)</f>
        <v>3700112.3426546794</v>
      </c>
      <c r="R410" s="25">
        <f t="array" aca="1" ref="R410" ca="1">INDEX('Lorri 401b'!L:L,MATCH('Retirement Calculator'!A410,'Lorri 401b'!N:N,0),0)</f>
        <v>5257524.2691230346</v>
      </c>
      <c r="S410" s="25">
        <f t="shared" ca="1" si="267"/>
        <v>8957636.6117777135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6404.7404596389215</v>
      </c>
      <c r="K411" s="25">
        <f t="shared" si="264"/>
        <v>16520.094745597391</v>
      </c>
      <c r="L411" s="25"/>
      <c r="N411" s="25">
        <f>'Combined Retirement'!$C$18/12</f>
        <v>33932.660666666663</v>
      </c>
      <c r="O411" s="25">
        <f t="shared" si="265"/>
        <v>11007.82546143035</v>
      </c>
      <c r="P411" s="25">
        <f t="shared" si="266"/>
        <v>22924.835205236312</v>
      </c>
      <c r="Q411" s="25">
        <f t="array" aca="1" ref="Q411" ca="1">INDEX('Isaac 401k'!L:L,MATCH('Retirement Calculator'!A411,'Isaac 401k'!N:N,0),0)</f>
        <v>3709098.0505375196</v>
      </c>
      <c r="R411" s="25">
        <f t="array" aca="1" ref="R411" ca="1">INDEX('Lorri 401b'!L:L,MATCH('Retirement Calculator'!A411,'Lorri 401b'!N:N,0),0)</f>
        <v>5262841.6917706765</v>
      </c>
      <c r="S411" s="25">
        <f t="shared" ca="1" si="267"/>
        <v>8971939.7423081957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6404.7404596389215</v>
      </c>
      <c r="K412" s="25">
        <f t="shared" si="264"/>
        <v>16520.094745597391</v>
      </c>
      <c r="L412" s="25"/>
      <c r="N412" s="25">
        <f>'Combined Retirement'!$C$18/12</f>
        <v>33932.660666666663</v>
      </c>
      <c r="O412" s="25">
        <f t="shared" si="265"/>
        <v>11007.82546143035</v>
      </c>
      <c r="P412" s="25">
        <f t="shared" si="266"/>
        <v>22924.835205236312</v>
      </c>
      <c r="Q412" s="25">
        <f t="array" aca="1" ref="Q412" ca="1">INDEX('Isaac 401k'!L:L,MATCH('Retirement Calculator'!A412,'Isaac 401k'!N:N,0),0)</f>
        <v>3718121.1988698719</v>
      </c>
      <c r="R412" s="25">
        <f t="array" aca="1" ref="R412" ca="1">INDEX('Lorri 401b'!L:L,MATCH('Retirement Calculator'!A412,'Lorri 401b'!N:N,0),0)</f>
        <v>5268181.2703460166</v>
      </c>
      <c r="S412" s="25">
        <f t="shared" ca="1" si="267"/>
        <v>8986302.4692158885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6404.7404596389215</v>
      </c>
      <c r="K413" s="25">
        <f t="shared" si="264"/>
        <v>16520.094745597391</v>
      </c>
      <c r="L413" s="25"/>
      <c r="N413" s="25">
        <f>'Combined Retirement'!$C$18/12</f>
        <v>33932.660666666663</v>
      </c>
      <c r="O413" s="25">
        <f t="shared" si="265"/>
        <v>11007.82546143035</v>
      </c>
      <c r="P413" s="25">
        <f t="shared" si="266"/>
        <v>22924.835205236312</v>
      </c>
      <c r="Q413" s="25">
        <f t="array" aca="1" ref="Q413" ca="1">INDEX('Isaac 401k'!L:L,MATCH('Retirement Calculator'!A413,'Isaac 401k'!N:N,0),0)</f>
        <v>3727181.9436536087</v>
      </c>
      <c r="R413" s="25">
        <f t="array" aca="1" ref="R413" ca="1">INDEX('Lorri 401b'!L:L,MATCH('Retirement Calculator'!A413,'Lorri 401b'!N:N,0),0)</f>
        <v>5273543.0971654207</v>
      </c>
      <c r="S413" s="25">
        <f t="shared" ca="1" si="267"/>
        <v>9000725.0408190303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6404.7404596389215</v>
      </c>
      <c r="K414" s="25">
        <f t="shared" si="264"/>
        <v>16520.094745597391</v>
      </c>
      <c r="L414" s="25"/>
      <c r="N414" s="25">
        <f>'Combined Retirement'!$C$18/12</f>
        <v>33932.660666666663</v>
      </c>
      <c r="O414" s="25">
        <f t="shared" si="265"/>
        <v>11007.82546143035</v>
      </c>
      <c r="P414" s="25">
        <f t="shared" si="266"/>
        <v>22924.835205236312</v>
      </c>
      <c r="Q414" s="25">
        <f t="array" aca="1" ref="Q414" ca="1">INDEX('Isaac 401k'!L:L,MATCH('Retirement Calculator'!A414,'Isaac 401k'!N:N,0),0)</f>
        <v>3736280.441540611</v>
      </c>
      <c r="R414" s="25">
        <f t="array" aca="1" ref="R414" ca="1">INDEX('Lorri 401b'!L:L,MATCH('Retirement Calculator'!A414,'Lorri 401b'!N:N,0),0)</f>
        <v>5278927.2649299055</v>
      </c>
      <c r="S414" s="25">
        <f t="shared" ca="1" si="267"/>
        <v>9015207.7064705156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6404.7404596389215</v>
      </c>
      <c r="K415" s="25">
        <f t="shared" si="264"/>
        <v>16520.094745597391</v>
      </c>
      <c r="L415" s="25"/>
      <c r="N415" s="25">
        <f>'Combined Retirement'!$C$18/12</f>
        <v>33932.660666666663</v>
      </c>
      <c r="O415" s="25">
        <f t="shared" si="265"/>
        <v>11007.82546143035</v>
      </c>
      <c r="P415" s="25">
        <f t="shared" si="266"/>
        <v>22924.835205236312</v>
      </c>
      <c r="Q415" s="25">
        <f t="array" aca="1" ref="Q415" ca="1">INDEX('Isaac 401k'!L:L,MATCH('Retirement Calculator'!A415,'Isaac 401k'!N:N,0),0)</f>
        <v>3745416.8498354759</v>
      </c>
      <c r="R415" s="25">
        <f t="array" aca="1" ref="R415" ca="1">INDEX('Lorri 401b'!L:L,MATCH('Retirement Calculator'!A415,'Lorri 401b'!N:N,0),0)</f>
        <v>5284333.8667267421</v>
      </c>
      <c r="S415" s="25">
        <f t="shared" ca="1" si="267"/>
        <v>9029750.716562219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6404.7404596389215</v>
      </c>
      <c r="K416" s="25">
        <f t="shared" si="264"/>
        <v>16520.094745597391</v>
      </c>
      <c r="L416" s="25"/>
      <c r="N416" s="25">
        <f>'Combined Retirement'!$C$18/12</f>
        <v>33932.660666666663</v>
      </c>
      <c r="O416" s="25">
        <f t="shared" si="265"/>
        <v>11007.82546143035</v>
      </c>
      <c r="P416" s="25">
        <f t="shared" si="266"/>
        <v>22924.835205236312</v>
      </c>
      <c r="Q416" s="25">
        <f t="array" aca="1" ref="Q416" ca="1">INDEX('Isaac 401k'!L:L,MATCH('Retirement Calculator'!A416,'Isaac 401k'!N:N,0),0)</f>
        <v>3754591.326498236</v>
      </c>
      <c r="R416" s="25">
        <f t="array" aca="1" ref="R416" ca="1">INDEX('Lorri 401b'!L:L,MATCH('Retirement Calculator'!A416,'Lorri 401b'!N:N,0),0)</f>
        <v>5289762.9960310655</v>
      </c>
      <c r="S416" s="25">
        <f t="shared" ca="1" si="267"/>
        <v>9044354.322529301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6404.7404596389215</v>
      </c>
      <c r="K417" s="25">
        <f t="shared" si="264"/>
        <v>16520.094745597391</v>
      </c>
      <c r="L417" s="25"/>
      <c r="N417" s="25">
        <f>'Combined Retirement'!$C$18/12</f>
        <v>33932.660666666663</v>
      </c>
      <c r="O417" s="25">
        <f t="shared" si="265"/>
        <v>11007.82546143035</v>
      </c>
      <c r="P417" s="25">
        <f t="shared" si="266"/>
        <v>22924.835205236312</v>
      </c>
      <c r="Q417" s="25">
        <f t="array" aca="1" ref="Q417" ca="1">INDEX('Isaac 401k'!L:L,MATCH('Retirement Calculator'!A417,'Isaac 401k'!N:N,0),0)</f>
        <v>3763804.030147091</v>
      </c>
      <c r="R417" s="25">
        <f t="array" aca="1" ref="R417" ca="1">INDEX('Lorri 401b'!L:L,MATCH('Retirement Calculator'!A417,'Lorri 401b'!N:N,0),0)</f>
        <v>5295214.7467074906</v>
      </c>
      <c r="S417" s="25">
        <f t="shared" ca="1" si="267"/>
        <v>9059018.7768545821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6404.7404596389215</v>
      </c>
      <c r="K418" s="25">
        <f t="shared" si="264"/>
        <v>16520.094745597391</v>
      </c>
      <c r="L418" s="25"/>
      <c r="N418" s="25">
        <f>'Combined Retirement'!$C$18/12</f>
        <v>33932.660666666663</v>
      </c>
      <c r="O418" s="25">
        <f t="shared" si="265"/>
        <v>11007.82546143035</v>
      </c>
      <c r="P418" s="25">
        <f t="shared" si="266"/>
        <v>22924.835205236312</v>
      </c>
      <c r="Q418" s="25">
        <f t="array" aca="1" ref="Q418" ca="1">INDEX('Isaac 401k'!L:L,MATCH('Retirement Calculator'!A418,'Isaac 401k'!N:N,0),0)</f>
        <v>3773055.1200611498</v>
      </c>
      <c r="R418" s="25">
        <f t="array" aca="1" ref="R418" ca="1">INDEX('Lorri 401b'!L:L,MATCH('Retirement Calculator'!A418,'Lorri 401b'!N:N,0),0)</f>
        <v>5300689.2130117342</v>
      </c>
      <c r="S418" s="25">
        <f t="shared" ca="1" si="267"/>
        <v>9073744.333072884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6404.7404596389215</v>
      </c>
      <c r="K419" s="25">
        <f t="shared" si="264"/>
        <v>16520.094745597391</v>
      </c>
      <c r="L419" s="25"/>
      <c r="N419" s="25">
        <f>'Combined Retirement'!$C$18/12</f>
        <v>33932.660666666663</v>
      </c>
      <c r="O419" s="25">
        <f t="shared" si="265"/>
        <v>11007.82546143035</v>
      </c>
      <c r="P419" s="25">
        <f t="shared" si="266"/>
        <v>22924.835205236312</v>
      </c>
      <c r="Q419" s="25">
        <f t="array" aca="1" ref="Q419" ca="1">INDEX('Isaac 401k'!L:L,MATCH('Retirement Calculator'!A419,'Isaac 401k'!N:N,0),0)</f>
        <v>3782344.7561831838</v>
      </c>
      <c r="R419" s="25">
        <f t="array" aca="1" ref="R419" ca="1">INDEX('Lorri 401b'!L:L,MATCH('Retirement Calculator'!A419,'Lorri 401b'!N:N,0),0)</f>
        <v>5306186.4895922448</v>
      </c>
      <c r="S419" s="25">
        <f t="shared" ca="1" si="267"/>
        <v>9088531.2457754277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6404.7404596389215</v>
      </c>
      <c r="K420" s="25">
        <f t="shared" si="264"/>
        <v>16520.094745597391</v>
      </c>
      <c r="L420" s="25"/>
      <c r="N420" s="25">
        <f>'Combined Retirement'!$C$18/12</f>
        <v>33932.660666666663</v>
      </c>
      <c r="O420" s="25">
        <f t="shared" si="265"/>
        <v>11007.82546143035</v>
      </c>
      <c r="P420" s="25">
        <f t="shared" si="266"/>
        <v>22924.835205236312</v>
      </c>
      <c r="Q420" s="25">
        <f t="array" aca="1" ref="Q420" ca="1">INDEX('Isaac 401k'!L:L,MATCH('Retirement Calculator'!A420,'Isaac 401k'!N:N,0),0)</f>
        <v>3791673.0991223929</v>
      </c>
      <c r="R420" s="25">
        <f t="array" aca="1" ref="R420" ca="1">INDEX('Lorri 401b'!L:L,MATCH('Retirement Calculator'!A420,'Lorri 401b'!N:N,0),0)</f>
        <v>5311706.6714918418</v>
      </c>
      <c r="S420" s="25">
        <f t="shared" ca="1" si="267"/>
        <v>9103379.7706142347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6404.7404596389215</v>
      </c>
      <c r="K421" s="25">
        <f t="shared" si="264"/>
        <v>16520.094745597391</v>
      </c>
      <c r="L421" s="25"/>
      <c r="N421" s="25">
        <f>'Combined Retirement'!$C$18/12</f>
        <v>33932.660666666663</v>
      </c>
      <c r="O421" s="25">
        <f t="shared" si="265"/>
        <v>11007.82546143035</v>
      </c>
      <c r="P421" s="25">
        <f t="shared" si="266"/>
        <v>22924.835205236312</v>
      </c>
      <c r="Q421" s="25">
        <f t="array" aca="1" ref="Q421" ca="1">INDEX('Isaac 401k'!L:L,MATCH('Retirement Calculator'!A421,'Isaac 401k'!N:N,0),0)</f>
        <v>3801040.3101571822</v>
      </c>
      <c r="R421" s="25">
        <f t="array" aca="1" ref="R421" ca="1">INDEX('Lorri 401b'!L:L,MATCH('Retirement Calculator'!A421,'Lorri 401b'!N:N,0),0)</f>
        <v>5317249.8541493537</v>
      </c>
      <c r="S421" s="25">
        <f t="shared" ca="1" si="267"/>
        <v>9118290.1643065363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6404.7404596389215</v>
      </c>
      <c r="K422" s="25">
        <f t="shared" si="264"/>
        <v>16520.094745597391</v>
      </c>
      <c r="L422" s="25"/>
      <c r="N422" s="25">
        <f>'Combined Retirement'!$C$18/12</f>
        <v>33932.660666666663</v>
      </c>
      <c r="O422" s="25">
        <f t="shared" si="265"/>
        <v>11007.82546143035</v>
      </c>
      <c r="P422" s="25">
        <f t="shared" si="266"/>
        <v>22924.835205236312</v>
      </c>
      <c r="Q422" s="25">
        <f t="array" aca="1" ref="Q422" ca="1">INDEX('Isaac 401k'!L:L,MATCH('Retirement Calculator'!A422,'Isaac 401k'!N:N,0),0)</f>
        <v>3810446.5512379496</v>
      </c>
      <c r="R422" s="25">
        <f t="array" aca="1" ref="R422" ca="1">INDEX('Lorri 401b'!L:L,MATCH('Retirement Calculator'!A422,'Lorri 401b'!N:N,0),0)</f>
        <v>5322816.1334012719</v>
      </c>
      <c r="S422" s="25">
        <f t="shared" ca="1" si="267"/>
        <v>9133262.6846392211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6404.7404596389215</v>
      </c>
      <c r="K423" s="25">
        <f t="shared" si="264"/>
        <v>16520.094745597391</v>
      </c>
      <c r="L423" s="25"/>
      <c r="N423" s="25">
        <f>'Combined Retirement'!$C$18/12</f>
        <v>33932.660666666663</v>
      </c>
      <c r="O423" s="25">
        <f t="shared" si="265"/>
        <v>11007.82546143035</v>
      </c>
      <c r="P423" s="25">
        <f t="shared" si="266"/>
        <v>22924.835205236312</v>
      </c>
      <c r="Q423" s="25">
        <f t="array" aca="1" ref="Q423" ca="1">INDEX('Isaac 401k'!L:L,MATCH('Retirement Calculator'!A423,'Isaac 401k'!N:N,0),0)</f>
        <v>3819891.9849898866</v>
      </c>
      <c r="R423" s="25">
        <f t="array" aca="1" ref="R423" ca="1">INDEX('Lorri 401b'!L:L,MATCH('Retirement Calculator'!A423,'Lorri 401b'!N:N,0),0)</f>
        <v>5328405.6054834062</v>
      </c>
      <c r="S423" s="25">
        <f t="shared" ca="1" si="267"/>
        <v>9148297.5904732924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6404.7404596389215</v>
      </c>
      <c r="K424" s="25">
        <f t="shared" si="264"/>
        <v>16520.094745597391</v>
      </c>
      <c r="L424" s="25"/>
      <c r="N424" s="25">
        <f>'Combined Retirement'!$C$18/12</f>
        <v>33932.660666666663</v>
      </c>
      <c r="O424" s="25">
        <f t="shared" si="265"/>
        <v>11007.82546143035</v>
      </c>
      <c r="P424" s="25">
        <f t="shared" si="266"/>
        <v>22924.835205236312</v>
      </c>
      <c r="Q424" s="25">
        <f t="array" aca="1" ref="Q424" ca="1">INDEX('Isaac 401k'!L:L,MATCH('Retirement Calculator'!A424,'Isaac 401k'!N:N,0),0)</f>
        <v>3829376.7747157901</v>
      </c>
      <c r="R424" s="25">
        <f t="array" aca="1" ref="R424" ca="1">INDEX('Lorri 401b'!L:L,MATCH('Retirement Calculator'!A424,'Lorri 401b'!N:N,0),0)</f>
        <v>5334018.3670325493</v>
      </c>
      <c r="S424" s="25">
        <f t="shared" ca="1" si="267"/>
        <v>9163395.1417483389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6404.7404596389215</v>
      </c>
      <c r="K425" s="25">
        <f t="shared" si="264"/>
        <v>16520.094745597391</v>
      </c>
      <c r="L425" s="25"/>
      <c r="N425" s="25">
        <f>'Combined Retirement'!$C$18/12</f>
        <v>33932.660666666663</v>
      </c>
      <c r="O425" s="25">
        <f t="shared" si="265"/>
        <v>11007.82546143035</v>
      </c>
      <c r="P425" s="25">
        <f t="shared" si="266"/>
        <v>22924.835205236312</v>
      </c>
      <c r="Q425" s="25">
        <f t="array" aca="1" ref="Q425" ca="1">INDEX('Isaac 401k'!L:L,MATCH('Retirement Calculator'!A425,'Isaac 401k'!N:N,0),0)</f>
        <v>3838901.0843988848</v>
      </c>
      <c r="R425" s="25">
        <f t="array" aca="1" ref="R425" ca="1">INDEX('Lorri 401b'!L:L,MATCH('Retirement Calculator'!A425,'Lorri 401b'!N:N,0),0)</f>
        <v>5339654.5150881475</v>
      </c>
      <c r="S425" s="25">
        <f t="shared" ca="1" si="267"/>
        <v>9178555.5994870327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6404.7404596389215</v>
      </c>
      <c r="K426" s="25">
        <f t="shared" si="264"/>
        <v>16520.094745597391</v>
      </c>
      <c r="L426" s="25"/>
      <c r="N426" s="25">
        <f>'Combined Retirement'!$C$18/12</f>
        <v>33932.660666666663</v>
      </c>
      <c r="O426" s="25">
        <f t="shared" si="265"/>
        <v>11007.82546143035</v>
      </c>
      <c r="P426" s="25">
        <f t="shared" si="266"/>
        <v>22924.835205236312</v>
      </c>
      <c r="Q426" s="25">
        <f t="array" aca="1" ref="Q426" ca="1">INDEX('Isaac 401k'!L:L,MATCH('Retirement Calculator'!A426,'Isaac 401k'!N:N,0),0)</f>
        <v>3848465.0787056591</v>
      </c>
      <c r="R426" s="25">
        <f t="array" aca="1" ref="R426" ca="1">INDEX('Lorri 401b'!L:L,MATCH('Retirement Calculator'!A426,'Lorri 401b'!N:N,0),0)</f>
        <v>5345314.1470939768</v>
      </c>
      <c r="S426" s="25">
        <f t="shared" ca="1" si="267"/>
        <v>9193779.2257996351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6404.7404596389215</v>
      </c>
      <c r="K427" s="25">
        <f t="shared" si="264"/>
        <v>16520.094745597391</v>
      </c>
      <c r="L427" s="25"/>
      <c r="N427" s="25">
        <f>'Combined Retirement'!$C$18/12</f>
        <v>33932.660666666663</v>
      </c>
      <c r="O427" s="25">
        <f t="shared" si="265"/>
        <v>11007.82546143035</v>
      </c>
      <c r="P427" s="25">
        <f t="shared" si="266"/>
        <v>22924.835205236312</v>
      </c>
      <c r="Q427" s="25">
        <f t="array" aca="1" ref="Q427" ca="1">INDEX('Isaac 401k'!L:L,MATCH('Retirement Calculator'!A427,'Isaac 401k'!N:N,0),0)</f>
        <v>3858068.9229887119</v>
      </c>
      <c r="R427" s="25">
        <f t="array" aca="1" ref="R427" ca="1">INDEX('Lorri 401b'!L:L,MATCH('Retirement Calculator'!A427,'Lorri 401b'!N:N,0),0)</f>
        <v>5350997.3608998302</v>
      </c>
      <c r="S427" s="25">
        <f t="shared" ca="1" si="267"/>
        <v>9209066.2838885412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6404.7404596389215</v>
      </c>
      <c r="K428" s="25">
        <f t="shared" si="264"/>
        <v>16520.094745597391</v>
      </c>
      <c r="L428" s="25"/>
      <c r="N428" s="25">
        <f>'Combined Retirement'!$C$18/12</f>
        <v>33932.660666666663</v>
      </c>
      <c r="O428" s="25">
        <f t="shared" si="265"/>
        <v>11007.82546143035</v>
      </c>
      <c r="P428" s="25">
        <f t="shared" si="266"/>
        <v>22924.835205236312</v>
      </c>
      <c r="Q428" s="25">
        <f t="array" aca="1" ref="Q428" ca="1">INDEX('Isaac 401k'!L:L,MATCH('Retirement Calculator'!A428,'Isaac 401k'!N:N,0),0)</f>
        <v>3867712.7832896104</v>
      </c>
      <c r="R428" s="25">
        <f t="array" aca="1" ref="R428" ca="1">INDEX('Lorri 401b'!L:L,MATCH('Retirement Calculator'!A428,'Lorri 401b'!N:N,0),0)</f>
        <v>5356704.2547632083</v>
      </c>
      <c r="S428" s="25">
        <f t="shared" ca="1" si="267"/>
        <v>9224417.0380528197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6404.7404596389215</v>
      </c>
      <c r="K429" s="25">
        <f t="shared" si="264"/>
        <v>16520.094745597391</v>
      </c>
      <c r="L429" s="25"/>
      <c r="N429" s="25">
        <f>'Combined Retirement'!$C$18/12</f>
        <v>33932.660666666663</v>
      </c>
      <c r="O429" s="25">
        <f t="shared" si="265"/>
        <v>11007.82546143035</v>
      </c>
      <c r="P429" s="25">
        <f t="shared" si="266"/>
        <v>22924.835205236312</v>
      </c>
      <c r="Q429" s="25">
        <f t="array" aca="1" ref="Q429" ca="1">INDEX('Isaac 401k'!L:L,MATCH('Retirement Calculator'!A429,'Isaac 401k'!N:N,0),0)</f>
        <v>3877396.8263417627</v>
      </c>
      <c r="R429" s="25">
        <f t="array" aca="1" ref="R429" ca="1">INDEX('Lorri 401b'!L:L,MATCH('Retirement Calculator'!A429,'Lorri 401b'!N:N,0),0)</f>
        <v>5362434.9273510175</v>
      </c>
      <c r="S429" s="25">
        <f t="shared" ca="1" si="267"/>
        <v>9239831.7536927797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6404.7404596389215</v>
      </c>
      <c r="K430" s="25">
        <f t="shared" si="264"/>
        <v>16520.094745597391</v>
      </c>
      <c r="L430" s="25"/>
      <c r="N430" s="25">
        <f>'Combined Retirement'!$C$18/12</f>
        <v>33932.660666666663</v>
      </c>
      <c r="O430" s="25">
        <f t="shared" si="265"/>
        <v>11007.82546143035</v>
      </c>
      <c r="P430" s="25">
        <f t="shared" si="266"/>
        <v>22924.835205236312</v>
      </c>
      <c r="Q430" s="25">
        <f t="array" aca="1" ref="Q430" ca="1">INDEX('Isaac 401k'!L:L,MATCH('Retirement Calculator'!A430,'Isaac 401k'!N:N,0),0)</f>
        <v>3887121.2195732989</v>
      </c>
      <c r="R430" s="25">
        <f t="array" aca="1" ref="R430" ca="1">INDEX('Lorri 401b'!L:L,MATCH('Retirement Calculator'!A430,'Lorri 401b'!N:N,0),0)</f>
        <v>5368189.4777412759</v>
      </c>
      <c r="S430" s="25">
        <f t="shared" ca="1" si="267"/>
        <v>9255310.6973145753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6404.7404596389215</v>
      </c>
      <c r="K431" s="25">
        <f t="shared" si="264"/>
        <v>16520.094745597391</v>
      </c>
      <c r="L431" s="25"/>
      <c r="N431" s="25">
        <f>'Combined Retirement'!$C$18/12</f>
        <v>33932.660666666663</v>
      </c>
      <c r="O431" s="25">
        <f t="shared" si="265"/>
        <v>11007.82546143035</v>
      </c>
      <c r="P431" s="25">
        <f t="shared" si="266"/>
        <v>22924.835205236312</v>
      </c>
      <c r="Q431" s="25">
        <f t="array" aca="1" ref="Q431" ca="1">INDEX('Isaac 401k'!L:L,MATCH('Retirement Calculator'!A431,'Isaac 401k'!N:N,0),0)</f>
        <v>3896886.1311099669</v>
      </c>
      <c r="R431" s="25">
        <f t="array" aca="1" ref="R431" ca="1">INDEX('Lorri 401b'!L:L,MATCH('Retirement Calculator'!A431,'Lorri 401b'!N:N,0),0)</f>
        <v>5373968.0054248264</v>
      </c>
      <c r="S431" s="25">
        <f t="shared" ca="1" si="267"/>
        <v>9270854.1365347933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6404.7404596389215</v>
      </c>
      <c r="K432" s="25">
        <f t="shared" si="264"/>
        <v>16520.094745597391</v>
      </c>
      <c r="L432" s="25"/>
      <c r="N432" s="25">
        <f>'Combined Retirement'!$C$18/12</f>
        <v>33932.660666666663</v>
      </c>
      <c r="O432" s="25">
        <f t="shared" si="265"/>
        <v>11007.82546143035</v>
      </c>
      <c r="P432" s="25">
        <f t="shared" si="266"/>
        <v>22924.835205236312</v>
      </c>
      <c r="Q432" s="25">
        <f t="array" aca="1" ref="Q432" ca="1">INDEX('Isaac 401k'!L:L,MATCH('Retirement Calculator'!A432,'Isaac 401k'!N:N,0),0)</f>
        <v>3906691.7297780374</v>
      </c>
      <c r="R432" s="25">
        <f t="array" aca="1" ref="R432" ca="1">INDEX('Lorri 401b'!L:L,MATCH('Retirement Calculator'!A432,'Lorri 401b'!N:N,0),0)</f>
        <v>5379770.6103070583</v>
      </c>
      <c r="S432" s="25">
        <f t="shared" ca="1" si="267"/>
        <v>9286462.3400850967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6404.7404596389215</v>
      </c>
      <c r="K433" s="25">
        <f t="shared" si="264"/>
        <v>16520.094745597391</v>
      </c>
      <c r="L433" s="25"/>
      <c r="N433" s="25">
        <f>'Combined Retirement'!$C$18/12</f>
        <v>33932.660666666663</v>
      </c>
      <c r="O433" s="25">
        <f t="shared" si="265"/>
        <v>11007.82546143035</v>
      </c>
      <c r="P433" s="25">
        <f t="shared" si="266"/>
        <v>22924.835205236312</v>
      </c>
      <c r="Q433" s="25">
        <f t="array" aca="1" ref="Q433" ca="1">INDEX('Isaac 401k'!L:L,MATCH('Retirement Calculator'!A433,'Isaac 401k'!N:N,0),0)</f>
        <v>3916538.1851072251</v>
      </c>
      <c r="R433" s="25">
        <f t="array" aca="1" ref="R433" ca="1">INDEX('Lorri 401b'!L:L,MATCH('Retirement Calculator'!A433,'Lorri 401b'!N:N,0),0)</f>
        <v>5385597.3927096333</v>
      </c>
      <c r="S433" s="25">
        <f t="shared" ca="1" si="267"/>
        <v>9302135.5778168589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6404.7404596389215</v>
      </c>
      <c r="K434" s="25">
        <f t="shared" si="264"/>
        <v>16520.094745597391</v>
      </c>
      <c r="L434" s="25"/>
      <c r="N434" s="25">
        <f>'Combined Retirement'!$C$18/12</f>
        <v>33932.660666666663</v>
      </c>
      <c r="O434" s="25">
        <f t="shared" si="265"/>
        <v>11007.82546143035</v>
      </c>
      <c r="P434" s="25">
        <f t="shared" si="266"/>
        <v>22924.835205236312</v>
      </c>
      <c r="Q434" s="25">
        <f t="array" aca="1" ref="Q434" ca="1">INDEX('Isaac 401k'!L:L,MATCH('Retirement Calculator'!A434,'Isaac 401k'!N:N,0),0)</f>
        <v>3926425.6673336178</v>
      </c>
      <c r="R434" s="25">
        <f t="array" aca="1" ref="R434" ca="1">INDEX('Lorri 401b'!L:L,MATCH('Retirement Calculator'!A434,'Lorri 401b'!N:N,0),0)</f>
        <v>5391448.4533722186</v>
      </c>
      <c r="S434" s="25">
        <f t="shared" ca="1" si="267"/>
        <v>9317874.1207058355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6404.7404596389215</v>
      </c>
      <c r="K435" s="25">
        <f t="shared" si="264"/>
        <v>16520.094745597391</v>
      </c>
      <c r="L435" s="25"/>
      <c r="N435" s="25">
        <f>'Combined Retirement'!$C$18/12</f>
        <v>33932.660666666663</v>
      </c>
      <c r="O435" s="25">
        <f t="shared" si="265"/>
        <v>11007.82546143035</v>
      </c>
      <c r="P435" s="25">
        <f t="shared" si="266"/>
        <v>22924.835205236312</v>
      </c>
      <c r="Q435" s="25">
        <f t="array" aca="1" ref="Q435" ca="1">INDEX('Isaac 401k'!L:L,MATCH('Retirement Calculator'!A435,'Isaac 401k'!N:N,0),0)</f>
        <v>3936354.3474026201</v>
      </c>
      <c r="R435" s="25">
        <f t="array" aca="1" ref="R435" ca="1">INDEX('Lorri 401b'!L:L,MATCH('Retirement Calculator'!A435,'Lorri 401b'!N:N,0),0)</f>
        <v>5397323.8934542313</v>
      </c>
      <c r="S435" s="25">
        <f t="shared" ca="1" si="267"/>
        <v>9333678.2408568524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6404.7404596389215</v>
      </c>
      <c r="K436" s="25">
        <f t="shared" si="264"/>
        <v>16520.094745597391</v>
      </c>
      <c r="L436" s="25"/>
      <c r="N436" s="25">
        <f>'Combined Retirement'!$C$18/12</f>
        <v>33932.660666666663</v>
      </c>
      <c r="O436" s="25">
        <f t="shared" si="265"/>
        <v>11007.82546143035</v>
      </c>
      <c r="P436" s="25">
        <f t="shared" si="266"/>
        <v>22924.835205236312</v>
      </c>
      <c r="Q436" s="25">
        <f t="array" aca="1" ref="Q436" ca="1">INDEX('Isaac 401k'!L:L,MATCH('Retirement Calculator'!A436,'Isaac 401k'!N:N,0),0)</f>
        <v>3946324.3969719103</v>
      </c>
      <c r="R436" s="25">
        <f t="array" aca="1" ref="R436" ca="1">INDEX('Lorri 401b'!L:L,MATCH('Retirement Calculator'!A436,'Lorri 401b'!N:N,0),0)</f>
        <v>5403223.8145365864</v>
      </c>
      <c r="S436" s="25">
        <f t="shared" ca="1" si="267"/>
        <v>9349548.2115084976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6404.7404596389215</v>
      </c>
      <c r="K437" s="25">
        <f t="shared" si="264"/>
        <v>16520.094745597391</v>
      </c>
      <c r="L437" s="25"/>
      <c r="N437" s="25">
        <f>'Combined Retirement'!$C$18/12</f>
        <v>33932.660666666663</v>
      </c>
      <c r="O437" s="25">
        <f t="shared" si="265"/>
        <v>11007.82546143035</v>
      </c>
      <c r="P437" s="25">
        <f t="shared" si="266"/>
        <v>22924.835205236312</v>
      </c>
      <c r="Q437" s="25">
        <f t="array" aca="1" ref="Q437" ca="1">INDEX('Isaac 401k'!L:L,MATCH('Retirement Calculator'!A437,'Isaac 401k'!N:N,0),0)</f>
        <v>3956335.9884144054</v>
      </c>
      <c r="R437" s="25">
        <f t="array" aca="1" ref="R437" ca="1">INDEX('Lorri 401b'!L:L,MATCH('Retirement Calculator'!A437,'Lorri 401b'!N:N,0),0)</f>
        <v>5409148.3186234515</v>
      </c>
      <c r="S437" s="25">
        <f t="shared" ca="1" si="267"/>
        <v>9365484.3070378564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6404.7404596389215</v>
      </c>
      <c r="K438" s="25">
        <f t="shared" si="264"/>
        <v>16520.094745597391</v>
      </c>
      <c r="L438" s="25"/>
      <c r="N438" s="25">
        <f>'Combined Retirement'!$C$18/12</f>
        <v>33932.660666666663</v>
      </c>
      <c r="O438" s="25">
        <f t="shared" si="265"/>
        <v>11007.82546143035</v>
      </c>
      <c r="P438" s="25">
        <f t="shared" si="266"/>
        <v>22924.835205236312</v>
      </c>
      <c r="Q438" s="25">
        <f t="array" aca="1" ref="Q438" ca="1">INDEX('Isaac 401k'!L:L,MATCH('Retirement Calculator'!A438,'Isaac 401k'!N:N,0),0)</f>
        <v>3966389.2948212447</v>
      </c>
      <c r="R438" s="25">
        <f t="array" aca="1" ref="R438" ca="1">INDEX('Lorri 401b'!L:L,MATCH('Retirement Calculator'!A438,'Lorri 401b'!N:N,0),0)</f>
        <v>5415097.5081440117</v>
      </c>
      <c r="S438" s="25">
        <f t="shared" ca="1" si="267"/>
        <v>9381486.8029652573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6404.7404596389215</v>
      </c>
      <c r="K439" s="25">
        <f t="shared" si="264"/>
        <v>16520.094745597391</v>
      </c>
      <c r="L439" s="25"/>
      <c r="N439" s="25">
        <f>'Combined Retirement'!$C$18/12</f>
        <v>33932.660666666663</v>
      </c>
      <c r="O439" s="25">
        <f t="shared" si="265"/>
        <v>11007.82546143035</v>
      </c>
      <c r="P439" s="25">
        <f t="shared" si="266"/>
        <v>22924.835205236312</v>
      </c>
      <c r="Q439" s="25">
        <f t="array" aca="1" ref="Q439" ca="1">INDEX('Isaac 401k'!L:L,MATCH('Retirement Calculator'!A439,'Isaac 401k'!N:N,0),0)</f>
        <v>3976484.4900047788</v>
      </c>
      <c r="R439" s="25">
        <f t="array" aca="1" ref="R439" ca="1">INDEX('Lorri 401b'!L:L,MATCH('Retirement Calculator'!A439,'Lorri 401b'!N:N,0),0)</f>
        <v>5421071.4859542409</v>
      </c>
      <c r="S439" s="25">
        <f t="shared" ca="1" si="267"/>
        <v>9397555.9759590197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6404.7404596389215</v>
      </c>
      <c r="K440" s="25">
        <f t="shared" si="264"/>
        <v>16520.094745597391</v>
      </c>
      <c r="L440" s="25"/>
      <c r="N440" s="25">
        <f>'Combined Retirement'!$C$18/12</f>
        <v>33932.660666666663</v>
      </c>
      <c r="O440" s="25">
        <f t="shared" si="265"/>
        <v>11007.82546143035</v>
      </c>
      <c r="P440" s="25">
        <f t="shared" si="266"/>
        <v>22924.835205236312</v>
      </c>
      <c r="Q440" s="25">
        <f t="array" aca="1" ref="Q440" ca="1">INDEX('Isaac 401k'!L:L,MATCH('Retirement Calculator'!A440,'Isaac 401k'!N:N,0),0)</f>
        <v>3986621.7485015779</v>
      </c>
      <c r="R440" s="25">
        <f t="array" aca="1" ref="R440" ca="1">INDEX('Lorri 401b'!L:L,MATCH('Retirement Calculator'!A440,'Lorri 401b'!N:N,0),0)</f>
        <v>5427070.3553386787</v>
      </c>
      <c r="S440" s="25">
        <f t="shared" ca="1" si="267"/>
        <v>9413692.1038402561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6404.7404596389215</v>
      </c>
      <c r="K441" s="25">
        <f t="shared" si="264"/>
        <v>16520.094745597391</v>
      </c>
      <c r="L441" s="25"/>
      <c r="N441" s="25">
        <f>'Combined Retirement'!$C$18/12</f>
        <v>33932.660666666663</v>
      </c>
      <c r="O441" s="25">
        <f t="shared" si="265"/>
        <v>11007.82546143035</v>
      </c>
      <c r="P441" s="25">
        <f t="shared" si="266"/>
        <v>22924.835205236312</v>
      </c>
      <c r="Q441" s="25">
        <f t="array" aca="1" ref="Q441" ca="1">INDEX('Isaac 401k'!L:L,MATCH('Retirement Calculator'!A441,'Isaac 401k'!N:N,0),0)</f>
        <v>3996801.2455754466</v>
      </c>
      <c r="R441" s="25">
        <f t="array" aca="1" ref="R441" ca="1">INDEX('Lorri 401b'!L:L,MATCH('Retirement Calculator'!A441,'Lorri 401b'!N:N,0),0)</f>
        <v>5433094.2200122187</v>
      </c>
      <c r="S441" s="25">
        <f t="shared" ca="1" si="267"/>
        <v>9429895.4655876644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6404.7404596389215</v>
      </c>
      <c r="K442" s="25">
        <f t="shared" si="264"/>
        <v>16520.094745597391</v>
      </c>
      <c r="L442" s="25"/>
      <c r="N442" s="25">
        <f>'Combined Retirement'!$C$18/12</f>
        <v>33932.660666666663</v>
      </c>
      <c r="O442" s="25">
        <f t="shared" si="265"/>
        <v>11007.82546143035</v>
      </c>
      <c r="P442" s="25">
        <f t="shared" si="266"/>
        <v>22924.835205236312</v>
      </c>
      <c r="Q442" s="25">
        <f t="array" aca="1" ref="Q442" ca="1">INDEX('Isaac 401k'!L:L,MATCH('Retirement Calculator'!A442,'Isaac 401k'!N:N,0),0)</f>
        <v>4007023.1572204567</v>
      </c>
      <c r="R442" s="25">
        <f t="array" aca="1" ref="R442" ca="1">INDEX('Lorri 401b'!L:L,MATCH('Retirement Calculator'!A442,'Lorri 401b'!N:N,0),0)</f>
        <v>5439143.1841218984</v>
      </c>
      <c r="S442" s="25">
        <f t="shared" ca="1" si="267"/>
        <v>9446166.3413423561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6404.7404596389215</v>
      </c>
      <c r="K443" s="25">
        <f t="shared" si="264"/>
        <v>16520.094745597391</v>
      </c>
      <c r="L443" s="25"/>
      <c r="N443" s="25">
        <f>'Combined Retirement'!$C$18/12</f>
        <v>33932.660666666663</v>
      </c>
      <c r="O443" s="25">
        <f t="shared" si="265"/>
        <v>11007.82546143035</v>
      </c>
      <c r="P443" s="25">
        <f t="shared" si="266"/>
        <v>22924.835205236312</v>
      </c>
      <c r="Q443" s="25">
        <f t="array" aca="1" ref="Q443" ca="1">INDEX('Isaac 401k'!L:L,MATCH('Retirement Calculator'!A443,'Isaac 401k'!N:N,0),0)</f>
        <v>4017287.6601639879</v>
      </c>
      <c r="R443" s="25">
        <f t="array" aca="1" ref="R443" ca="1">INDEX('Lorri 401b'!L:L,MATCH('Retirement Calculator'!A443,'Lorri 401b'!N:N,0),0)</f>
        <v>5445217.3522487022</v>
      </c>
      <c r="S443" s="25">
        <f t="shared" ca="1" si="267"/>
        <v>9462505.0124126896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6404.7404596389215</v>
      </c>
      <c r="K444" s="25">
        <f t="shared" si="264"/>
        <v>16520.094745597391</v>
      </c>
      <c r="L444" s="25"/>
      <c r="N444" s="25">
        <f>'Combined Retirement'!$C$18/12</f>
        <v>33932.660666666663</v>
      </c>
      <c r="O444" s="25">
        <f t="shared" si="265"/>
        <v>11007.82546143035</v>
      </c>
      <c r="P444" s="25">
        <f t="shared" si="266"/>
        <v>22924.835205236312</v>
      </c>
      <c r="Q444" s="25">
        <f t="array" aca="1" ref="Q444" ca="1">INDEX('Isaac 401k'!L:L,MATCH('Retirement Calculator'!A444,'Isaac 401k'!N:N,0),0)</f>
        <v>4027594.9318697834</v>
      </c>
      <c r="R444" s="25">
        <f t="array" aca="1" ref="R444" ca="1">INDEX('Lorri 401b'!L:L,MATCH('Retirement Calculator'!A444,'Lorri 401b'!N:N,0),0)</f>
        <v>5451316.8294093674</v>
      </c>
      <c r="S444" s="25">
        <f t="shared" ca="1" si="267"/>
        <v>9478911.7612791508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6404.7404596389215</v>
      </c>
      <c r="K445" s="25">
        <f t="shared" si="264"/>
        <v>16520.094745597391</v>
      </c>
      <c r="L445" s="25"/>
      <c r="N445" s="25">
        <f>'Combined Retirement'!$C$18/12</f>
        <v>33932.660666666663</v>
      </c>
      <c r="O445" s="25">
        <f t="shared" si="265"/>
        <v>11007.82546143035</v>
      </c>
      <c r="P445" s="25">
        <f t="shared" si="266"/>
        <v>22924.835205236312</v>
      </c>
      <c r="Q445" s="25">
        <f t="array" aca="1" ref="Q445" ca="1">INDEX('Isaac 401k'!L:L,MATCH('Retirement Calculator'!A445,'Isaac 401k'!N:N,0),0)</f>
        <v>4037945.1505410201</v>
      </c>
      <c r="R445" s="25">
        <f t="array" aca="1" ref="R445" ca="1">INDEX('Lorri 401b'!L:L,MATCH('Retirement Calculator'!A445,'Lorri 401b'!N:N,0),0)</f>
        <v>5457441.721058202</v>
      </c>
      <c r="S445" s="25">
        <f t="shared" ca="1" si="267"/>
        <v>9495386.8715992216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6404.7404596389215</v>
      </c>
      <c r="K446" s="25">
        <f t="shared" si="264"/>
        <v>16520.094745597391</v>
      </c>
      <c r="L446" s="25"/>
      <c r="N446" s="25">
        <f>'Combined Retirement'!$C$18/12</f>
        <v>33932.660666666663</v>
      </c>
      <c r="O446" s="25">
        <f t="shared" si="265"/>
        <v>11007.82546143035</v>
      </c>
      <c r="P446" s="25">
        <f t="shared" si="266"/>
        <v>22924.835205236312</v>
      </c>
      <c r="Q446" s="25">
        <f t="array" aca="1" ref="Q446" ca="1">INDEX('Isaac 401k'!L:L,MATCH('Retirement Calculator'!A446,'Isaac 401k'!N:N,0),0)</f>
        <v>4048338.4951233868</v>
      </c>
      <c r="R446" s="25">
        <f t="array" aca="1" ref="R446" ca="1">INDEX('Lorri 401b'!L:L,MATCH('Retirement Calculator'!A446,'Lorri 401b'!N:N,0),0)</f>
        <v>5463592.1330889063</v>
      </c>
      <c r="S446" s="25">
        <f t="shared" ca="1" si="267"/>
        <v>9511930.6282122936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6404.7404596389215</v>
      </c>
      <c r="K447" s="25">
        <f t="shared" si="264"/>
        <v>16520.094745597391</v>
      </c>
      <c r="L447" s="25"/>
      <c r="N447" s="25">
        <f>'Combined Retirement'!$C$18/12</f>
        <v>33932.660666666663</v>
      </c>
      <c r="O447" s="25">
        <f t="shared" si="265"/>
        <v>11007.82546143035</v>
      </c>
      <c r="P447" s="25">
        <f t="shared" si="266"/>
        <v>22924.835205236312</v>
      </c>
      <c r="Q447" s="25">
        <f t="array" aca="1" ref="Q447" ca="1">INDEX('Isaac 401k'!L:L,MATCH('Retirement Calculator'!A447,'Isaac 401k'!N:N,0),0)</f>
        <v>4058775.1453081802</v>
      </c>
      <c r="R447" s="25">
        <f t="array" aca="1" ref="R447" ca="1">INDEX('Lorri 401b'!L:L,MATCH('Retirement Calculator'!A447,'Lorri 401b'!N:N,0),0)</f>
        <v>5469768.171836406</v>
      </c>
      <c r="S447" s="25">
        <f t="shared" ca="1" si="267"/>
        <v>9528543.3171445858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6404.7404596389215</v>
      </c>
      <c r="K448" s="25">
        <f t="shared" si="264"/>
        <v>16520.094745597391</v>
      </c>
      <c r="L448" s="25"/>
      <c r="N448" s="25">
        <f>'Combined Retirement'!$C$18/12</f>
        <v>33932.660666666663</v>
      </c>
      <c r="O448" s="25">
        <f t="shared" si="265"/>
        <v>11007.82546143035</v>
      </c>
      <c r="P448" s="25">
        <f t="shared" si="266"/>
        <v>22924.835205236312</v>
      </c>
      <c r="Q448" s="25">
        <f t="array" aca="1" ref="Q448" ca="1">INDEX('Isaac 401k'!L:L,MATCH('Retirement Calculator'!A448,'Isaac 401k'!N:N,0),0)</f>
        <v>4069255.2815354099</v>
      </c>
      <c r="R448" s="25">
        <f t="array" aca="1" ref="R448" ca="1">INDEX('Lorri 401b'!L:L,MATCH('Retirement Calculator'!A448,'Lorri 401b'!N:N,0),0)</f>
        <v>5475969.9440786866</v>
      </c>
      <c r="S448" s="25">
        <f t="shared" ca="1" si="267"/>
        <v>9545225.225614097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6404.7404596389215</v>
      </c>
      <c r="K449" s="25">
        <f t="shared" si="264"/>
        <v>16520.094745597391</v>
      </c>
      <c r="L449" s="25"/>
      <c r="N449" s="25">
        <f>'Combined Retirement'!$C$18/12</f>
        <v>33932.660666666663</v>
      </c>
      <c r="O449" s="25">
        <f t="shared" si="265"/>
        <v>11007.82546143035</v>
      </c>
      <c r="P449" s="25">
        <f t="shared" si="266"/>
        <v>22924.835205236312</v>
      </c>
      <c r="Q449" s="25">
        <f t="array" aca="1" ref="Q449" ca="1">INDEX('Isaac 401k'!L:L,MATCH('Retirement Calculator'!A449,'Isaac 401k'!N:N,0),0)</f>
        <v>4079779.0849969196</v>
      </c>
      <c r="R449" s="25">
        <f t="array" aca="1" ref="R449" ca="1">INDEX('Lorri 401b'!L:L,MATCH('Retirement Calculator'!A449,'Lorri 401b'!N:N,0),0)</f>
        <v>5482197.5570386434</v>
      </c>
      <c r="S449" s="25">
        <f t="shared" ca="1" si="267"/>
        <v>9561976.6420355625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6404.7404596389215</v>
      </c>
      <c r="K450" s="25">
        <f t="shared" si="264"/>
        <v>16520.094745597391</v>
      </c>
      <c r="L450" s="25"/>
      <c r="N450" s="25">
        <f>'Combined Retirement'!$C$18/12</f>
        <v>33932.660666666663</v>
      </c>
      <c r="O450" s="25">
        <f t="shared" si="265"/>
        <v>11007.82546143035</v>
      </c>
      <c r="P450" s="25">
        <f t="shared" si="266"/>
        <v>22924.835205236312</v>
      </c>
      <c r="Q450" s="25">
        <f t="array" aca="1" ref="Q450" ca="1">INDEX('Isaac 401k'!L:L,MATCH('Retirement Calculator'!A450,'Isaac 401k'!N:N,0),0)</f>
        <v>4090346.7376395194</v>
      </c>
      <c r="R450" s="25">
        <f t="array" aca="1" ref="R450" ca="1">INDEX('Lorri 401b'!L:L,MATCH('Retirement Calculator'!A450,'Lorri 401b'!N:N,0),0)</f>
        <v>5488451.1183859333</v>
      </c>
      <c r="S450" s="25">
        <f t="shared" ca="1" si="267"/>
        <v>9578797.8560254537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6404.7404596389215</v>
      </c>
      <c r="K451" s="25">
        <f t="shared" si="264"/>
        <v>16520.094745597391</v>
      </c>
      <c r="L451" s="25"/>
      <c r="N451" s="25">
        <f>'Combined Retirement'!$C$18/12</f>
        <v>33932.660666666663</v>
      </c>
      <c r="O451" s="25">
        <f t="shared" si="265"/>
        <v>11007.82546143035</v>
      </c>
      <c r="P451" s="25">
        <f t="shared" si="266"/>
        <v>22924.835205236312</v>
      </c>
      <c r="Q451" s="25">
        <f t="array" aca="1" ref="Q451" ca="1">INDEX('Isaac 401k'!L:L,MATCH('Retirement Calculator'!A451,'Isaac 401k'!N:N,0),0)</f>
        <v>4100958.4221681296</v>
      </c>
      <c r="R451" s="25">
        <f t="array" aca="1" ref="R451" ca="1">INDEX('Lorri 401b'!L:L,MATCH('Retirement Calculator'!A451,'Lorri 401b'!N:N,0),0)</f>
        <v>5494730.7362388372</v>
      </c>
      <c r="S451" s="25">
        <f t="shared" ca="1" si="267"/>
        <v>9595689.1584069673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6404.7404596389215</v>
      </c>
      <c r="K452" s="25">
        <f t="shared" si="264"/>
        <v>16520.094745597391</v>
      </c>
      <c r="L452" s="25"/>
      <c r="N452" s="25">
        <f>'Combined Retirement'!$C$18/12</f>
        <v>33932.660666666663</v>
      </c>
      <c r="O452" s="25">
        <f t="shared" si="265"/>
        <v>11007.82546143035</v>
      </c>
      <c r="P452" s="25">
        <f t="shared" si="266"/>
        <v>22924.835205236312</v>
      </c>
      <c r="Q452" s="25">
        <f t="array" aca="1" ref="Q452" ca="1">INDEX('Isaac 401k'!L:L,MATCH('Retirement Calculator'!A452,'Isaac 401k'!N:N,0),0)</f>
        <v>4111614.3220489426</v>
      </c>
      <c r="R452" s="25">
        <f t="array" aca="1" ref="R452" ca="1">INDEX('Lorri 401b'!L:L,MATCH('Retirement Calculator'!A452,'Lorri 401b'!N:N,0),0)</f>
        <v>5501036.5191661278</v>
      </c>
      <c r="S452" s="25">
        <f t="shared" ca="1" si="267"/>
        <v>9612650.8412150703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6404.7404596389215</v>
      </c>
      <c r="K453" s="25">
        <f t="shared" si="264"/>
        <v>16520.094745597391</v>
      </c>
      <c r="L453" s="25"/>
      <c r="N453" s="25">
        <f>'Combined Retirement'!$C$18/12</f>
        <v>33932.660666666663</v>
      </c>
      <c r="O453" s="25">
        <f t="shared" si="265"/>
        <v>11007.82546143035</v>
      </c>
      <c r="P453" s="25">
        <f t="shared" si="266"/>
        <v>22924.835205236312</v>
      </c>
      <c r="Q453" s="25">
        <f t="array" aca="1" ref="Q453" ca="1">INDEX('Isaac 401k'!L:L,MATCH('Retirement Calculator'!A453,'Isaac 401k'!N:N,0),0)</f>
        <v>4122314.6215125923</v>
      </c>
      <c r="R453" s="25">
        <f t="array" aca="1" ref="R453" ca="1">INDEX('Lorri 401b'!L:L,MATCH('Retirement Calculator'!A453,'Lorri 401b'!N:N,0),0)</f>
        <v>5507368.5761889489</v>
      </c>
      <c r="S453" s="25">
        <f t="shared" ca="1" si="267"/>
        <v>9629683.1977015417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6404.7404596389215</v>
      </c>
      <c r="K454" s="25">
        <f t="shared" si="264"/>
        <v>16520.094745597391</v>
      </c>
      <c r="L454" s="25"/>
      <c r="N454" s="25">
        <f>'Combined Retirement'!$C$18/12</f>
        <v>33932.660666666663</v>
      </c>
      <c r="O454" s="25">
        <f t="shared" si="265"/>
        <v>11007.82546143035</v>
      </c>
      <c r="P454" s="25">
        <f t="shared" si="266"/>
        <v>22924.835205236312</v>
      </c>
      <c r="Q454" s="25">
        <f t="array" aca="1" ref="Q454" ca="1">INDEX('Isaac 401k'!L:L,MATCH('Retirement Calculator'!A454,'Isaac 401k'!N:N,0),0)</f>
        <v>4133059.5055573406</v>
      </c>
      <c r="R454" s="25">
        <f t="array" aca="1" ref="R454" ca="1">INDEX('Lorri 401b'!L:L,MATCH('Retirement Calculator'!A454,'Lorri 401b'!N:N,0),0)</f>
        <v>5513727.0167826982</v>
      </c>
      <c r="S454" s="25">
        <f t="shared" ca="1" si="267"/>
        <v>9646786.5223400388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6404.7404596389215</v>
      </c>
      <c r="K455" s="25">
        <f t="shared" si="264"/>
        <v>16520.094745597391</v>
      </c>
      <c r="L455" s="25"/>
      <c r="N455" s="25">
        <f>'Combined Retirement'!$C$18/12</f>
        <v>33932.660666666663</v>
      </c>
      <c r="O455" s="25">
        <f t="shared" si="265"/>
        <v>11007.82546143035</v>
      </c>
      <c r="P455" s="25">
        <f t="shared" si="266"/>
        <v>22924.835205236312</v>
      </c>
      <c r="Q455" s="25">
        <f t="array" aca="1" ref="Q455" ca="1">INDEX('Isaac 401k'!L:L,MATCH('Retirement Calculator'!A455,'Isaac 401k'!N:N,0),0)</f>
        <v>4143849.159952275</v>
      </c>
      <c r="R455" s="25">
        <f t="array" aca="1" ref="R455" ca="1">INDEX('Lorri 401b'!L:L,MATCH('Retirement Calculator'!A455,'Lorri 401b'!N:N,0),0)</f>
        <v>5520111.9508789219</v>
      </c>
      <c r="S455" s="25">
        <f t="shared" ca="1" si="267"/>
        <v>9663961.1108311974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6404.7404596389215</v>
      </c>
      <c r="K456" s="25">
        <f t="shared" si="264"/>
        <v>16520.094745597391</v>
      </c>
      <c r="L456" s="25"/>
      <c r="N456" s="25">
        <f>'Combined Retirement'!$C$18/12</f>
        <v>33932.660666666663</v>
      </c>
      <c r="O456" s="25">
        <f t="shared" si="265"/>
        <v>11007.82546143035</v>
      </c>
      <c r="P456" s="25">
        <f t="shared" si="266"/>
        <v>22924.835205236312</v>
      </c>
      <c r="Q456" s="25">
        <f t="array" aca="1" ref="Q456" ca="1">INDEX('Isaac 401k'!L:L,MATCH('Retirement Calculator'!A456,'Isaac 401k'!N:N,0),0)</f>
        <v>4154683.7712405217</v>
      </c>
      <c r="R456" s="25">
        <f t="array" aca="1" ref="R456" ca="1">INDEX('Lorri 401b'!L:L,MATCH('Retirement Calculator'!A456,'Lorri 401b'!N:N,0),0)</f>
        <v>5526523.488867213</v>
      </c>
      <c r="S456" s="25">
        <f t="shared" ca="1" si="267"/>
        <v>9681207.2601077352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6404.7404596389215</v>
      </c>
      <c r="K457" s="25">
        <f t="shared" si="264"/>
        <v>16520.094745597391</v>
      </c>
      <c r="L457" s="25"/>
      <c r="N457" s="25">
        <f>'Combined Retirement'!$C$18/12</f>
        <v>33932.660666666663</v>
      </c>
      <c r="O457" s="25">
        <f t="shared" si="265"/>
        <v>11007.82546143035</v>
      </c>
      <c r="P457" s="25">
        <f t="shared" si="266"/>
        <v>22924.835205236312</v>
      </c>
      <c r="Q457" s="25">
        <f t="array" aca="1" ref="Q457" ca="1">INDEX('Isaac 401k'!L:L,MATCH('Retirement Calculator'!A457,'Isaac 401k'!N:N,0),0)</f>
        <v>4165563.5267424695</v>
      </c>
      <c r="R457" s="25">
        <f t="array" aca="1" ref="R457" ca="1">INDEX('Lorri 401b'!L:L,MATCH('Retirement Calculator'!A457,'Lorri 401b'!N:N,0),0)</f>
        <v>5532961.7415971216</v>
      </c>
      <c r="S457" s="25">
        <f t="shared" ca="1" si="267"/>
        <v>9698525.2683395911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6404.7404596389215</v>
      </c>
      <c r="K458" s="25">
        <f t="shared" si="264"/>
        <v>16520.094745597391</v>
      </c>
      <c r="L458" s="25"/>
      <c r="N458" s="25">
        <f>'Combined Retirement'!$C$18/12</f>
        <v>33932.660666666663</v>
      </c>
      <c r="O458" s="25">
        <f t="shared" si="265"/>
        <v>11007.82546143035</v>
      </c>
      <c r="P458" s="25">
        <f t="shared" si="266"/>
        <v>22924.835205236312</v>
      </c>
      <c r="Q458" s="25">
        <f t="array" aca="1" ref="Q458" ca="1">INDEX('Isaac 401k'!L:L,MATCH('Retirement Calculator'!A458,'Isaac 401k'!N:N,0),0)</f>
        <v>4176488.6145590087</v>
      </c>
      <c r="R458" s="25">
        <f t="array" aca="1" ref="R458" ca="1">INDEX('Lorri 401b'!L:L,MATCH('Retirement Calculator'!A458,'Lorri 401b'!N:N,0),0)</f>
        <v>5539426.8203800721</v>
      </c>
      <c r="S458" s="25">
        <f t="shared" ca="1" si="267"/>
        <v>9715915.4349390808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6404.7404596389215</v>
      </c>
      <c r="K459" s="25">
        <f t="shared" si="264"/>
        <v>16520.094745597391</v>
      </c>
      <c r="L459" s="25"/>
      <c r="N459" s="25">
        <f>'Combined Retirement'!$C$18/12</f>
        <v>33932.660666666663</v>
      </c>
      <c r="O459" s="25">
        <f t="shared" si="265"/>
        <v>11007.82546143035</v>
      </c>
      <c r="P459" s="25">
        <f t="shared" si="266"/>
        <v>22924.835205236312</v>
      </c>
      <c r="Q459" s="25">
        <f t="array" aca="1" ref="Q459" ca="1">INDEX('Isaac 401k'!L:L,MATCH('Retirement Calculator'!A459,'Isaac 401k'!N:N,0),0)</f>
        <v>4187459.2235747837</v>
      </c>
      <c r="R459" s="25">
        <f t="array" aca="1" ref="R459" ca="1">INDEX('Lorri 401b'!L:L,MATCH('Retirement Calculator'!A459,'Lorri 401b'!N:N,0),0)</f>
        <v>5545918.836991285</v>
      </c>
      <c r="S459" s="25">
        <f t="shared" ca="1" si="267"/>
        <v>9733378.0605660677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6404.7404596389215</v>
      </c>
      <c r="K460" s="25">
        <f t="shared" si="264"/>
        <v>16520.094745597391</v>
      </c>
      <c r="L460" s="25"/>
      <c r="N460" s="25">
        <f>'Combined Retirement'!$C$18/12</f>
        <v>33932.660666666663</v>
      </c>
      <c r="O460" s="25">
        <f t="shared" si="265"/>
        <v>11007.82546143035</v>
      </c>
      <c r="P460" s="25">
        <f t="shared" si="266"/>
        <v>22924.835205236312</v>
      </c>
      <c r="Q460" s="25">
        <f t="array" aca="1" ref="Q460" ca="1">INDEX('Isaac 401k'!L:L,MATCH('Retirement Calculator'!A460,'Isaac 401k'!N:N,0),0)</f>
        <v>4198475.5434614578</v>
      </c>
      <c r="R460" s="25">
        <f t="array" aca="1" ref="R460" ca="1">INDEX('Lorri 401b'!L:L,MATCH('Retirement Calculator'!A460,'Lorri 401b'!N:N,0),0)</f>
        <v>5552437.9036717108</v>
      </c>
      <c r="S460" s="25">
        <f t="shared" ca="1" si="267"/>
        <v>9750913.4471331686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6404.7404596389215</v>
      </c>
      <c r="K461" s="25">
        <f t="shared" si="264"/>
        <v>16520.094745597391</v>
      </c>
      <c r="L461" s="25"/>
      <c r="N461" s="25">
        <f>'Combined Retirement'!$C$18/12</f>
        <v>33932.660666666663</v>
      </c>
      <c r="O461" s="25">
        <f t="shared" si="265"/>
        <v>11007.82546143035</v>
      </c>
      <c r="P461" s="25">
        <f t="shared" si="266"/>
        <v>22924.835205236312</v>
      </c>
      <c r="Q461" s="25">
        <f t="array" aca="1" ref="Q461" ca="1">INDEX('Isaac 401k'!L:L,MATCH('Retirement Calculator'!A461,'Isaac 401k'!N:N,0),0)</f>
        <v>4209537.7646809928</v>
      </c>
      <c r="R461" s="25">
        <f t="array" aca="1" ref="R461" ca="1">INDEX('Lorri 401b'!L:L,MATCH('Retirement Calculator'!A461,'Lorri 401b'!N:N,0),0)</f>
        <v>5558984.133129972</v>
      </c>
      <c r="S461" s="25">
        <f t="shared" ca="1" si="267"/>
        <v>9768521.8978109658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6404.7404596389215</v>
      </c>
      <c r="K462" s="25">
        <f t="shared" si="264"/>
        <v>16520.094745597391</v>
      </c>
      <c r="L462" s="25"/>
      <c r="N462" s="25">
        <f>'Combined Retirement'!$C$18/12</f>
        <v>33932.660666666663</v>
      </c>
      <c r="O462" s="25">
        <f t="shared" si="265"/>
        <v>11007.82546143035</v>
      </c>
      <c r="P462" s="25">
        <f t="shared" si="266"/>
        <v>22924.835205236312</v>
      </c>
      <c r="Q462" s="25">
        <f t="array" aca="1" ref="Q462" ca="1">INDEX('Isaac 401k'!L:L,MATCH('Retirement Calculator'!A462,'Isaac 401k'!N:N,0),0)</f>
        <v>4220646.0784889432</v>
      </c>
      <c r="R462" s="25">
        <f t="array" aca="1" ref="R462" ca="1">INDEX('Lorri 401b'!L:L,MATCH('Retirement Calculator'!A462,'Lorri 401b'!N:N,0),0)</f>
        <v>5565557.638544309</v>
      </c>
      <c r="S462" s="25">
        <f t="shared" ca="1" si="267"/>
        <v>9786203.7170332521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6404.7404596389215</v>
      </c>
      <c r="K463" s="25">
        <f t="shared" si="264"/>
        <v>16520.094745597391</v>
      </c>
      <c r="L463" s="25"/>
      <c r="N463" s="25">
        <f>'Combined Retirement'!$C$18/12</f>
        <v>33932.660666666663</v>
      </c>
      <c r="O463" s="25">
        <f t="shared" si="265"/>
        <v>11007.82546143035</v>
      </c>
      <c r="P463" s="25">
        <f t="shared" si="266"/>
        <v>22924.835205236312</v>
      </c>
      <c r="Q463" s="25">
        <f t="array" aca="1" ref="Q463" ca="1">INDEX('Isaac 401k'!L:L,MATCH('Retirement Calculator'!A463,'Isaac 401k'!N:N,0),0)</f>
        <v>4231800.6769377599</v>
      </c>
      <c r="R463" s="25">
        <f t="array" aca="1" ref="R463" ca="1">INDEX('Lorri 401b'!L:L,MATCH('Retirement Calculator'!A463,'Lorri 401b'!N:N,0),0)</f>
        <v>5572158.5335645387</v>
      </c>
      <c r="S463" s="25">
        <f t="shared" ca="1" si="267"/>
        <v>9803959.2105022985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6404.7404596389215</v>
      </c>
      <c r="K464" s="25">
        <f t="shared" si="264"/>
        <v>16520.094745597391</v>
      </c>
      <c r="L464" s="25"/>
      <c r="N464" s="25">
        <f>'Combined Retirement'!$C$18/12</f>
        <v>33932.660666666663</v>
      </c>
      <c r="O464" s="25">
        <f t="shared" si="265"/>
        <v>11007.82546143035</v>
      </c>
      <c r="P464" s="25">
        <f t="shared" si="266"/>
        <v>22924.835205236312</v>
      </c>
      <c r="Q464" s="25">
        <f t="array" aca="1" ref="Q464" ca="1">INDEX('Isaac 401k'!L:L,MATCH('Retirement Calculator'!A464,'Isaac 401k'!N:N,0),0)</f>
        <v>4243001.7528801132</v>
      </c>
      <c r="R464" s="25">
        <f t="array" aca="1" ref="R464" ca="1">INDEX('Lorri 401b'!L:L,MATCH('Retirement Calculator'!A464,'Lorri 401b'!N:N,0),0)</f>
        <v>5578786.9323140197</v>
      </c>
      <c r="S464" s="25">
        <f t="shared" ca="1" si="267"/>
        <v>9821788.6851941328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6404.7404596389215</v>
      </c>
      <c r="K465" s="25">
        <f t="shared" si="264"/>
        <v>16520.094745597391</v>
      </c>
      <c r="L465" s="25"/>
      <c r="N465" s="25">
        <f>'Combined Retirement'!$C$18/12</f>
        <v>33932.660666666663</v>
      </c>
      <c r="O465" s="25">
        <f t="shared" si="265"/>
        <v>11007.82546143035</v>
      </c>
      <c r="P465" s="25">
        <f t="shared" si="266"/>
        <v>22924.835205236312</v>
      </c>
      <c r="Q465" s="25">
        <f t="array" aca="1" ref="Q465" ca="1">INDEX('Isaac 401k'!L:L,MATCH('Retirement Calculator'!A465,'Isaac 401k'!N:N,0),0)</f>
        <v>4254249.4999722261</v>
      </c>
      <c r="R465" s="25">
        <f t="array" aca="1" ref="R465" ca="1">INDEX('Lorri 401b'!L:L,MATCH('Retirement Calculator'!A465,'Lorri 401b'!N:N,0),0)</f>
        <v>5585442.949391624</v>
      </c>
      <c r="S465" s="25">
        <f t="shared" ca="1" si="267"/>
        <v>9839692.4493638501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6404.7404596389215</v>
      </c>
      <c r="K466" s="25">
        <f t="shared" si="264"/>
        <v>16520.094745597391</v>
      </c>
      <c r="L466" s="25"/>
      <c r="N466" s="25">
        <f>'Combined Retirement'!$C$18/12</f>
        <v>33932.660666666663</v>
      </c>
      <c r="O466" s="25">
        <f t="shared" si="265"/>
        <v>11007.82546143035</v>
      </c>
      <c r="P466" s="25">
        <f t="shared" si="266"/>
        <v>22924.835205236312</v>
      </c>
      <c r="Q466" s="25">
        <f t="array" aca="1" ref="Q466" ca="1">INDEX('Isaac 401k'!L:L,MATCH('Retirement Calculator'!A466,'Isaac 401k'!N:N,0),0)</f>
        <v>4265544.112677223</v>
      </c>
      <c r="R466" s="25">
        <f t="array" aca="1" ref="R466" ca="1">INDEX('Lorri 401b'!L:L,MATCH('Retirement Calculator'!A466,'Lorri 401b'!N:N,0),0)</f>
        <v>5592126.6998737175</v>
      </c>
      <c r="S466" s="25">
        <f t="shared" ca="1" si="267"/>
        <v>9857670.8125509396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6404.7404596389215</v>
      </c>
      <c r="K467" s="25">
        <f t="shared" si="264"/>
        <v>16520.094745597391</v>
      </c>
      <c r="L467" s="25"/>
      <c r="N467" s="25">
        <f>'Combined Retirement'!$C$18/12</f>
        <v>33932.660666666663</v>
      </c>
      <c r="O467" s="25">
        <f t="shared" si="265"/>
        <v>11007.82546143035</v>
      </c>
      <c r="P467" s="25">
        <f t="shared" si="266"/>
        <v>22924.835205236312</v>
      </c>
      <c r="Q467" s="25">
        <f t="array" aca="1" ref="Q467" ca="1">INDEX('Isaac 401k'!L:L,MATCH('Retirement Calculator'!A467,'Isaac 401k'!N:N,0),0)</f>
        <v>4276885.7862684913</v>
      </c>
      <c r="R467" s="25">
        <f t="array" aca="1" ref="R467" ca="1">INDEX('Lorri 401b'!L:L,MATCH('Retirement Calculator'!A467,'Lorri 401b'!N:N,0),0)</f>
        <v>5598838.2993161539</v>
      </c>
      <c r="S467" s="25">
        <f t="shared" ca="1" si="267"/>
        <v>9875724.0855846442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6404.7404596389215</v>
      </c>
      <c r="K468" s="25">
        <f t="shared" si="264"/>
        <v>16520.094745597391</v>
      </c>
      <c r="L468" s="25"/>
      <c r="N468" s="25">
        <f>'Combined Retirement'!$C$18/12</f>
        <v>33932.660666666663</v>
      </c>
      <c r="O468" s="25">
        <f t="shared" si="265"/>
        <v>11007.82546143035</v>
      </c>
      <c r="P468" s="25">
        <f t="shared" si="266"/>
        <v>22924.835205236312</v>
      </c>
      <c r="Q468" s="25">
        <f t="array" aca="1" ref="Q468" ca="1">INDEX('Isaac 401k'!L:L,MATCH('Retirement Calculator'!A468,'Isaac 401k'!N:N,0),0)</f>
        <v>4288274.716833056</v>
      </c>
      <c r="R468" s="25">
        <f t="array" aca="1" ref="R468" ca="1">INDEX('Lorri 401b'!L:L,MATCH('Retirement Calculator'!A468,'Lorri 401b'!N:N,0),0)</f>
        <v>5605577.8637562664</v>
      </c>
      <c r="S468" s="25">
        <f t="shared" ca="1" si="267"/>
        <v>9893852.5805893224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6404.7404596389215</v>
      </c>
      <c r="K469" s="25">
        <f t="shared" si="264"/>
        <v>16520.094745597391</v>
      </c>
      <c r="L469" s="25"/>
      <c r="N469" s="25">
        <f>'Combined Retirement'!$C$18/12</f>
        <v>33932.660666666663</v>
      </c>
      <c r="O469" s="25">
        <f t="shared" si="265"/>
        <v>11007.82546143035</v>
      </c>
      <c r="P469" s="25">
        <f t="shared" si="266"/>
        <v>22924.835205236312</v>
      </c>
      <c r="Q469" s="25">
        <f t="array" aca="1" ref="Q469" ca="1">INDEX('Isaac 401k'!L:L,MATCH('Retirement Calculator'!A469,'Isaac 401k'!N:N,0),0)</f>
        <v>4299711.1012749728</v>
      </c>
      <c r="R469" s="25">
        <f t="array" aca="1" ref="R469" ca="1">INDEX('Lorri 401b'!L:L,MATCH('Retirement Calculator'!A469,'Lorri 401b'!N:N,0),0)</f>
        <v>5612345.50971488</v>
      </c>
      <c r="S469" s="25">
        <f t="shared" ca="1" si="267"/>
        <v>9912056.6109898537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6404.7404596389215</v>
      </c>
      <c r="K470" s="25">
        <f t="shared" si="264"/>
        <v>16520.094745597391</v>
      </c>
      <c r="L470" s="25"/>
      <c r="N470" s="25">
        <f>'Combined Retirement'!$C$18/12</f>
        <v>33932.660666666663</v>
      </c>
      <c r="O470" s="25">
        <f t="shared" si="265"/>
        <v>11007.82546143035</v>
      </c>
      <c r="P470" s="25">
        <f t="shared" si="266"/>
        <v>22924.835205236312</v>
      </c>
      <c r="Q470" s="25">
        <f t="array" aca="1" ref="Q470" ca="1">INDEX('Isaac 401k'!L:L,MATCH('Retirement Calculator'!A470,'Isaac 401k'!N:N,0),0)</f>
        <v>4311195.1373187313</v>
      </c>
      <c r="R470" s="25">
        <f t="array" aca="1" ref="R470" ca="1">INDEX('Lorri 401b'!L:L,MATCH('Retirement Calculator'!A470,'Lorri 401b'!N:N,0),0)</f>
        <v>5619141.3541983208</v>
      </c>
      <c r="S470" s="25">
        <f t="shared" ca="1" si="267"/>
        <v>9930336.4915170521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6404.7404596389215</v>
      </c>
      <c r="K471" s="25">
        <f t="shared" si="264"/>
        <v>16520.094745597391</v>
      </c>
      <c r="L471" s="25"/>
      <c r="N471" s="25">
        <f>'Combined Retirement'!$C$18/12</f>
        <v>33932.660666666663</v>
      </c>
      <c r="O471" s="25">
        <f t="shared" si="265"/>
        <v>11007.82546143035</v>
      </c>
      <c r="P471" s="25">
        <f t="shared" si="266"/>
        <v>22924.835205236312</v>
      </c>
      <c r="Q471" s="25">
        <f t="array" aca="1" ref="Q471" ca="1">INDEX('Isaac 401k'!L:L,MATCH('Retirement Calculator'!A471,'Isaac 401k'!N:N,0),0)</f>
        <v>4322727.0235126726</v>
      </c>
      <c r="R471" s="25">
        <f t="array" aca="1" ref="R471" ca="1">INDEX('Lorri 401b'!L:L,MATCH('Retirement Calculator'!A471,'Lorri 401b'!N:N,0),0)</f>
        <v>5625965.5147004426</v>
      </c>
      <c r="S471" s="25">
        <f t="shared" ca="1" si="267"/>
        <v>9948692.5382131152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6404.7404596389215</v>
      </c>
      <c r="K472" s="25">
        <f t="shared" si="264"/>
        <v>16520.094745597391</v>
      </c>
      <c r="L472" s="25"/>
      <c r="N472" s="25">
        <f>'Combined Retirement'!$C$18/12</f>
        <v>33932.660666666663</v>
      </c>
      <c r="O472" s="25">
        <f t="shared" si="265"/>
        <v>11007.82546143035</v>
      </c>
      <c r="P472" s="25">
        <f t="shared" si="266"/>
        <v>22924.835205236312</v>
      </c>
      <c r="Q472" s="25">
        <f t="array" aca="1" ref="Q472" ca="1">INDEX('Isaac 401k'!L:L,MATCH('Retirement Calculator'!A472,'Isaac 401k'!N:N,0),0)</f>
        <v>4334306.9592324216</v>
      </c>
      <c r="R472" s="25">
        <f t="array" aca="1" ref="R472" ca="1">INDEX('Lorri 401b'!L:L,MATCH('Retirement Calculator'!A472,'Lorri 401b'!N:N,0),0)</f>
        <v>5632818.1092046564</v>
      </c>
      <c r="S472" s="25">
        <f t="shared" ca="1" si="267"/>
        <v>9967125.0684370771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6404.7404596389215</v>
      </c>
      <c r="K473" s="25">
        <f t="shared" si="264"/>
        <v>16520.094745597391</v>
      </c>
      <c r="L473" s="25"/>
      <c r="N473" s="25">
        <f>'Combined Retirement'!$C$18/12</f>
        <v>33932.660666666663</v>
      </c>
      <c r="O473" s="25">
        <f t="shared" si="265"/>
        <v>11007.82546143035</v>
      </c>
      <c r="P473" s="25">
        <f t="shared" si="266"/>
        <v>22924.835205236312</v>
      </c>
      <c r="Q473" s="25">
        <f t="array" aca="1" ref="Q473" ca="1">INDEX('Isaac 401k'!L:L,MATCH('Retirement Calculator'!A473,'Isaac 401k'!N:N,0),0)</f>
        <v>4345935.1446843361</v>
      </c>
      <c r="R473" s="25">
        <f t="array" aca="1" ref="R473" ca="1">INDEX('Lorri 401b'!L:L,MATCH('Retirement Calculator'!A473,'Lorri 401b'!N:N,0),0)</f>
        <v>5639699.2561859712</v>
      </c>
      <c r="S473" s="25">
        <f t="shared" ca="1" si="267"/>
        <v>9985634.4008703083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6404.7404596389215</v>
      </c>
      <c r="K474" s="25">
        <f t="shared" si="264"/>
        <v>16520.094745597391</v>
      </c>
      <c r="L474" s="25"/>
      <c r="N474" s="25">
        <f>'Combined Retirement'!$C$18/12</f>
        <v>33932.660666666663</v>
      </c>
      <c r="O474" s="25">
        <f t="shared" si="265"/>
        <v>11007.82546143035</v>
      </c>
      <c r="P474" s="25">
        <f t="shared" si="266"/>
        <v>22924.835205236312</v>
      </c>
      <c r="Q474" s="25">
        <f t="array" aca="1" ref="Q474" ca="1">INDEX('Isaac 401k'!L:L,MATCH('Retirement Calculator'!A474,'Isaac 401k'!N:N,0),0)</f>
        <v>4357611.7809089674</v>
      </c>
      <c r="R474" s="25">
        <f t="array" aca="1" ref="R474" ca="1">INDEX('Lorri 401b'!L:L,MATCH('Retirement Calculator'!A474,'Lorri 401b'!N:N,0),0)</f>
        <v>5646609.0746130412</v>
      </c>
      <c r="S474" s="25">
        <f t="shared" ca="1" si="267"/>
        <v>10004220.855522009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6404.7404596389215</v>
      </c>
      <c r="K475" s="25">
        <f t="shared" si="264"/>
        <v>16520.094745597391</v>
      </c>
      <c r="L475" s="25"/>
      <c r="N475" s="25">
        <f>'Combined Retirement'!$C$18/12</f>
        <v>33932.660666666663</v>
      </c>
      <c r="O475" s="25">
        <f t="shared" si="265"/>
        <v>11007.82546143035</v>
      </c>
      <c r="P475" s="25">
        <f t="shared" si="266"/>
        <v>22924.835205236312</v>
      </c>
      <c r="Q475" s="25">
        <f t="array" aca="1" ref="Q475" ca="1">INDEX('Isaac 401k'!L:L,MATCH('Retirement Calculator'!A475,'Isaac 401k'!N:N,0),0)</f>
        <v>4369337.0697845342</v>
      </c>
      <c r="R475" s="25">
        <f t="array" aca="1" ref="R475" ca="1">INDEX('Lorri 401b'!L:L,MATCH('Retirement Calculator'!A475,'Lorri 401b'!N:N,0),0)</f>
        <v>5653547.6839502249</v>
      </c>
      <c r="S475" s="25">
        <f t="shared" ca="1" si="267"/>
        <v>10022884.75373476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6404.7404596389215</v>
      </c>
      <c r="K476" s="25">
        <f t="shared" si="264"/>
        <v>16520.094745597391</v>
      </c>
      <c r="L476" s="25"/>
      <c r="N476" s="25">
        <f>'Combined Retirement'!$C$18/12</f>
        <v>33932.660666666663</v>
      </c>
      <c r="O476" s="25">
        <f t="shared" si="265"/>
        <v>11007.82546143035</v>
      </c>
      <c r="P476" s="25">
        <f t="shared" si="266"/>
        <v>22924.835205236312</v>
      </c>
      <c r="Q476" s="25">
        <f t="array" aca="1" ref="Q476" ca="1">INDEX('Isaac 401k'!L:L,MATCH('Retirement Calculator'!A476,'Isaac 401k'!N:N,0),0)</f>
        <v>4381111.2140304158</v>
      </c>
      <c r="R476" s="25">
        <f t="array" aca="1" ref="R476" ca="1">INDEX('Lorri 401b'!L:L,MATCH('Retirement Calculator'!A476,'Lorri 401b'!N:N,0),0)</f>
        <v>5660515.2041596463</v>
      </c>
      <c r="S476" s="25">
        <f t="shared" ca="1" si="267"/>
        <v>10041626.418190062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6404.7404596389215</v>
      </c>
      <c r="K477" s="25">
        <f t="shared" si="264"/>
        <v>16520.094745597391</v>
      </c>
      <c r="L477" s="25"/>
      <c r="N477" s="25">
        <f>'Combined Retirement'!$C$18/12</f>
        <v>33932.660666666663</v>
      </c>
      <c r="O477" s="25">
        <f t="shared" si="265"/>
        <v>11007.82546143035</v>
      </c>
      <c r="P477" s="25">
        <f t="shared" si="266"/>
        <v>22924.835205236312</v>
      </c>
      <c r="Q477" s="25">
        <f t="array" aca="1" ref="Q477" ca="1">INDEX('Isaac 401k'!L:L,MATCH('Retirement Calculator'!A477,'Isaac 401k'!N:N,0),0)</f>
        <v>4392934.4172106553</v>
      </c>
      <c r="R477" s="25">
        <f t="array" aca="1" ref="R477" ca="1">INDEX('Lorri 401b'!L:L,MATCH('Retirement Calculator'!A477,'Lorri 401b'!N:N,0),0)</f>
        <v>5667511.7557032742</v>
      </c>
      <c r="S477" s="25">
        <f t="shared" ca="1" si="267"/>
        <v>10060446.172913929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6404.7404596389215</v>
      </c>
      <c r="K478" s="25">
        <f t="shared" si="264"/>
        <v>16520.094745597391</v>
      </c>
      <c r="L478" s="25"/>
      <c r="N478" s="25">
        <f>'Combined Retirement'!$C$18/12</f>
        <v>33932.660666666663</v>
      </c>
      <c r="O478" s="25">
        <f t="shared" si="265"/>
        <v>11007.82546143035</v>
      </c>
      <c r="P478" s="25">
        <f t="shared" si="266"/>
        <v>22924.835205236312</v>
      </c>
      <c r="Q478" s="25">
        <f t="array" aca="1" ref="Q478" ca="1">INDEX('Isaac 401k'!L:L,MATCH('Retirement Calculator'!A478,'Isaac 401k'!N:N,0),0)</f>
        <v>4404806.8837374793</v>
      </c>
      <c r="R478" s="25">
        <f t="array" aca="1" ref="R478" ca="1">INDEX('Lorri 401b'!L:L,MATCH('Retirement Calculator'!A478,'Lorri 401b'!N:N,0),0)</f>
        <v>5674537.4595450005</v>
      </c>
      <c r="S478" s="25">
        <f t="shared" ca="1" si="267"/>
        <v>10079344.34328248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6404.7404596389215</v>
      </c>
      <c r="K479" s="25">
        <f t="shared" si="264"/>
        <v>16520.094745597391</v>
      </c>
      <c r="L479" s="25"/>
      <c r="N479" s="25">
        <f>'Combined Retirement'!$C$18/12</f>
        <v>33932.660666666663</v>
      </c>
      <c r="O479" s="25">
        <f t="shared" si="265"/>
        <v>11007.82546143035</v>
      </c>
      <c r="P479" s="25">
        <f t="shared" si="266"/>
        <v>22924.835205236312</v>
      </c>
      <c r="Q479" s="25">
        <f t="array" aca="1" ref="Q479" ca="1">INDEX('Isaac 401k'!L:L,MATCH('Retirement Calculator'!A479,'Isaac 401k'!N:N,0),0)</f>
        <v>4416728.8188748313</v>
      </c>
      <c r="R479" s="25">
        <f t="array" aca="1" ref="R479" ca="1">INDEX('Lorri 401b'!L:L,MATCH('Retirement Calculator'!A479,'Lorri 401b'!N:N,0),0)</f>
        <v>5681592.4371527331</v>
      </c>
      <c r="S479" s="25">
        <f t="shared" ca="1" si="267"/>
        <v>10098321.256027564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6404.7404596389215</v>
      </c>
      <c r="K480" s="25">
        <f t="shared" si="264"/>
        <v>16520.094745597391</v>
      </c>
      <c r="L480" s="25"/>
      <c r="N480" s="25">
        <f>'Combined Retirement'!$C$18/12</f>
        <v>33932.660666666663</v>
      </c>
      <c r="O480" s="25">
        <f t="shared" si="265"/>
        <v>11007.82546143035</v>
      </c>
      <c r="P480" s="25">
        <f t="shared" si="266"/>
        <v>22924.835205236312</v>
      </c>
      <c r="Q480" s="25">
        <f t="array" aca="1" ref="Q480" ca="1">INDEX('Isaac 401k'!L:L,MATCH('Retirement Calculator'!A480,'Isaac 401k'!N:N,0),0)</f>
        <v>4428700.4287419226</v>
      </c>
      <c r="R480" s="25">
        <f t="array" aca="1" ref="R480" ca="1">INDEX('Lorri 401b'!L:L,MATCH('Retirement Calculator'!A480,'Lorri 401b'!N:N,0),0)</f>
        <v>5688676.8105004979</v>
      </c>
      <c r="S480" s="25">
        <f t="shared" ca="1" si="267"/>
        <v>10117377.23924242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6404.7404596389215</v>
      </c>
      <c r="K481" s="25">
        <f t="shared" si="264"/>
        <v>16520.094745597391</v>
      </c>
      <c r="L481" s="25"/>
      <c r="N481" s="25">
        <f>'Combined Retirement'!$C$18/12</f>
        <v>33932.660666666663</v>
      </c>
      <c r="O481" s="25">
        <f t="shared" si="265"/>
        <v>11007.82546143035</v>
      </c>
      <c r="P481" s="25">
        <f t="shared" si="266"/>
        <v>22924.835205236312</v>
      </c>
      <c r="Q481" s="25">
        <f t="array" aca="1" ref="Q481" ca="1">INDEX('Isaac 401k'!L:L,MATCH('Retirement Calculator'!A481,'Isaac 401k'!N:N,0),0)</f>
        <v>4440721.920316793</v>
      </c>
      <c r="R481" s="25">
        <f t="array" aca="1" ref="R481" ca="1">INDEX('Lorri 401b'!L:L,MATCH('Retirement Calculator'!A481,'Lorri 401b'!N:N,0),0)</f>
        <v>5695790.7020705454</v>
      </c>
      <c r="S481" s="25">
        <f t="shared" ca="1" si="267"/>
        <v>10136512.622387338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6404.7404596389215</v>
      </c>
      <c r="K482" s="25">
        <f t="shared" si="264"/>
        <v>16520.094745597391</v>
      </c>
      <c r="L482" s="25"/>
      <c r="N482" s="25">
        <f>'Combined Retirement'!$C$18/12</f>
        <v>33932.660666666663</v>
      </c>
      <c r="O482" s="25">
        <f t="shared" si="265"/>
        <v>11007.82546143035</v>
      </c>
      <c r="P482" s="25">
        <f t="shared" si="266"/>
        <v>22924.835205236312</v>
      </c>
      <c r="Q482" s="25">
        <f t="array" aca="1" ref="Q482" ca="1">INDEX('Isaac 401k'!L:L,MATCH('Retirement Calculator'!A482,'Isaac 401k'!N:N,0),0)</f>
        <v>4452793.5014398927</v>
      </c>
      <c r="R482" s="25">
        <f t="array" aca="1" ref="R482" ca="1">INDEX('Lorri 401b'!L:L,MATCH('Retirement Calculator'!A482,'Lorri 401b'!N:N,0),0)</f>
        <v>5702934.2348554684</v>
      </c>
      <c r="S482" s="25">
        <f t="shared" ca="1" si="267"/>
        <v>10155727.736295361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6404.7404596389215</v>
      </c>
      <c r="K483" s="25">
        <f t="shared" si="264"/>
        <v>16520.094745597391</v>
      </c>
      <c r="L483" s="25"/>
      <c r="N483" s="25">
        <f>'Combined Retirement'!$C$18/12</f>
        <v>33932.660666666663</v>
      </c>
      <c r="O483" s="25">
        <f t="shared" si="265"/>
        <v>11007.82546143035</v>
      </c>
      <c r="P483" s="25">
        <f t="shared" si="266"/>
        <v>22924.835205236312</v>
      </c>
      <c r="Q483" s="25">
        <f t="array" aca="1" ref="Q483" ca="1">INDEX('Isaac 401k'!L:L,MATCH('Retirement Calculator'!A483,'Isaac 401k'!N:N,0),0)</f>
        <v>4464915.3808176713</v>
      </c>
      <c r="R483" s="25">
        <f t="array" aca="1" ref="R483" ca="1">INDEX('Lorri 401b'!L:L,MATCH('Retirement Calculator'!A483,'Lorri 401b'!N:N,0),0)</f>
        <v>5710107.5323603284</v>
      </c>
      <c r="S483" s="25">
        <f t="shared" ca="1" si="267"/>
        <v>10175022.913178001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6404.7404596389215</v>
      </c>
      <c r="K484" s="25">
        <f t="shared" si="264"/>
        <v>16520.094745597391</v>
      </c>
      <c r="L484" s="25"/>
      <c r="N484" s="25">
        <f>'Combined Retirement'!$C$18/12</f>
        <v>33932.660666666663</v>
      </c>
      <c r="O484" s="25">
        <f t="shared" si="265"/>
        <v>11007.82546143035</v>
      </c>
      <c r="P484" s="25">
        <f t="shared" si="266"/>
        <v>22924.835205236312</v>
      </c>
      <c r="Q484" s="25">
        <f t="array" aca="1" ref="Q484" ca="1">INDEX('Isaac 401k'!L:L,MATCH('Retirement Calculator'!A484,'Isaac 401k'!N:N,0),0)</f>
        <v>4477087.7680261908</v>
      </c>
      <c r="R484" s="25">
        <f t="array" aca="1" ref="R484" ca="1">INDEX('Lorri 401b'!L:L,MATCH('Retirement Calculator'!A484,'Lorri 401b'!N:N,0),0)</f>
        <v>5717310.7186047919</v>
      </c>
      <c r="S484" s="25">
        <f t="shared" ca="1" si="267"/>
        <v>10194398.486630984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6404.7404596389215</v>
      </c>
      <c r="K485" s="25">
        <f t="shared" si="264"/>
        <v>16520.094745597391</v>
      </c>
      <c r="L485" s="25"/>
      <c r="N485" s="25">
        <f>'Combined Retirement'!$C$18/12</f>
        <v>33932.660666666663</v>
      </c>
      <c r="O485" s="25">
        <f t="shared" si="265"/>
        <v>11007.82546143035</v>
      </c>
      <c r="P485" s="25">
        <f t="shared" si="266"/>
        <v>22924.835205236312</v>
      </c>
      <c r="Q485" s="25">
        <f t="array" aca="1" ref="Q485" ca="1">INDEX('Isaac 401k'!L:L,MATCH('Retirement Calculator'!A485,'Isaac 401k'!N:N,0),0)</f>
        <v>4489310.8735147463</v>
      </c>
      <c r="R485" s="25">
        <f t="array" aca="1" ref="R485" ca="1">INDEX('Lorri 401b'!L:L,MATCH('Retirement Calculator'!A485,'Lorri 401b'!N:N,0),0)</f>
        <v>5724543.9181252737</v>
      </c>
      <c r="S485" s="25">
        <f t="shared" ca="1" si="267"/>
        <v>10213854.791640021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6404.7404596389215</v>
      </c>
      <c r="K486" s="25">
        <f t="shared" si="264"/>
        <v>16520.094745597391</v>
      </c>
      <c r="L486" s="25"/>
      <c r="N486" s="25">
        <f>'Combined Retirement'!$C$18/12</f>
        <v>33932.660666666663</v>
      </c>
      <c r="O486" s="25">
        <f t="shared" si="265"/>
        <v>11007.82546143035</v>
      </c>
      <c r="P486" s="25">
        <f t="shared" si="266"/>
        <v>22924.835205236312</v>
      </c>
      <c r="Q486" s="25">
        <f t="array" aca="1" ref="Q486" ca="1">INDEX('Isaac 401k'!L:L,MATCH('Retirement Calculator'!A486,'Isaac 401k'!N:N,0),0)</f>
        <v>4501584.9086095039</v>
      </c>
      <c r="R486" s="25">
        <f t="array" aca="1" ref="R486" ca="1">INDEX('Lorri 401b'!L:L,MATCH('Retirement Calculator'!A486,'Lorri 401b'!N:N,0),0)</f>
        <v>5731807.2559770914</v>
      </c>
      <c r="S486" s="25">
        <f t="shared" ca="1" si="267"/>
        <v>10233392.164586596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6404.7404596389215</v>
      </c>
      <c r="K487" s="25">
        <f t="shared" si="264"/>
        <v>16520.094745597391</v>
      </c>
      <c r="L487" s="25"/>
      <c r="N487" s="25">
        <f>'Combined Retirement'!$C$18/12</f>
        <v>33932.660666666663</v>
      </c>
      <c r="O487" s="25">
        <f t="shared" si="265"/>
        <v>11007.82546143035</v>
      </c>
      <c r="P487" s="25">
        <f t="shared" si="266"/>
        <v>22924.835205236312</v>
      </c>
      <c r="Q487" s="25">
        <f t="array" aca="1" ref="Q487" ca="1">INDEX('Isaac 401k'!L:L,MATCH('Retirement Calculator'!A487,'Isaac 401k'!N:N,0),0)</f>
        <v>4513910.0855171559</v>
      </c>
      <c r="R487" s="25">
        <f t="array" aca="1" ref="R487" ca="1">INDEX('Lorri 401b'!L:L,MATCH('Retirement Calculator'!A487,'Lorri 401b'!N:N,0),0)</f>
        <v>5739100.8577366248</v>
      </c>
      <c r="S487" s="25">
        <f t="shared" ca="1" si="267"/>
        <v>10253010.943253782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6404.7404596389215</v>
      </c>
      <c r="K488" s="25">
        <f t="shared" si="264"/>
        <v>16520.094745597391</v>
      </c>
      <c r="L488" s="25"/>
      <c r="N488" s="25">
        <f>'Combined Retirement'!$C$18/12</f>
        <v>33932.660666666663</v>
      </c>
      <c r="O488" s="25">
        <f t="shared" si="265"/>
        <v>11007.82546143035</v>
      </c>
      <c r="P488" s="25">
        <f t="shared" si="266"/>
        <v>22924.835205236312</v>
      </c>
      <c r="Q488" s="25">
        <f t="array" aca="1" ref="Q488" ca="1">INDEX('Isaac 401k'!L:L,MATCH('Retirement Calculator'!A488,'Isaac 401k'!N:N,0),0)</f>
        <v>4526286.6173285907</v>
      </c>
      <c r="R488" s="25">
        <f t="array" aca="1" ref="R488" ca="1">INDEX('Lorri 401b'!L:L,MATCH('Retirement Calculator'!A488,'Lorri 401b'!N:N,0),0)</f>
        <v>5746424.8495034892</v>
      </c>
      <c r="S488" s="25">
        <f t="shared" ca="1" si="267"/>
        <v>10272711.466832079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6404.7404596389215</v>
      </c>
      <c r="K489" s="25">
        <f t="shared" si="264"/>
        <v>16520.094745597391</v>
      </c>
      <c r="L489" s="25"/>
      <c r="N489" s="25">
        <f>'Combined Retirement'!$C$18/12</f>
        <v>33932.660666666663</v>
      </c>
      <c r="O489" s="25">
        <f t="shared" si="265"/>
        <v>11007.82546143035</v>
      </c>
      <c r="P489" s="25">
        <f t="shared" si="266"/>
        <v>22924.835205236312</v>
      </c>
      <c r="Q489" s="25">
        <f t="array" aca="1" ref="Q489" ca="1">INDEX('Isaac 401k'!L:L,MATCH('Retirement Calculator'!A489,'Isaac 401k'!N:N,0),0)</f>
        <v>4538714.7180225728</v>
      </c>
      <c r="R489" s="25">
        <f t="array" aca="1" ref="R489" ca="1">INDEX('Lorri 401b'!L:L,MATCH('Retirement Calculator'!A489,'Lorri 401b'!N:N,0),0)</f>
        <v>5753779.3579027159</v>
      </c>
      <c r="S489" s="25">
        <f t="shared" ca="1" si="267"/>
        <v>10292494.075925289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6404.7404596389215</v>
      </c>
      <c r="K490" s="25">
        <f t="shared" si="264"/>
        <v>16520.094745597391</v>
      </c>
      <c r="L490" s="25"/>
      <c r="N490" s="25">
        <f>'Combined Retirement'!$C$18/12</f>
        <v>33932.660666666663</v>
      </c>
      <c r="O490" s="25">
        <f t="shared" si="265"/>
        <v>11007.82546143035</v>
      </c>
      <c r="P490" s="25">
        <f t="shared" si="266"/>
        <v>22924.835205236312</v>
      </c>
      <c r="Q490" s="25">
        <f t="array" aca="1" ref="Q490" ca="1">INDEX('Isaac 401k'!L:L,MATCH('Retirement Calculator'!A490,'Isaac 401k'!N:N,0),0)</f>
        <v>4551194.6024694461</v>
      </c>
      <c r="R490" s="25">
        <f t="array" aca="1" ref="R490" ca="1">INDEX('Lorri 401b'!L:L,MATCH('Retirement Calculator'!A490,'Lorri 401b'!N:N,0),0)</f>
        <v>5761164.5100869397</v>
      </c>
      <c r="S490" s="25">
        <f t="shared" ca="1" si="267"/>
        <v>10312359.112556387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6404.7404596389215</v>
      </c>
      <c r="K491" s="25">
        <f t="shared" si="264"/>
        <v>16520.094745597391</v>
      </c>
      <c r="L491" s="25"/>
      <c r="N491" s="25">
        <f>'Combined Retirement'!$C$18/12</f>
        <v>33932.660666666663</v>
      </c>
      <c r="O491" s="25">
        <f t="shared" si="265"/>
        <v>11007.82546143035</v>
      </c>
      <c r="P491" s="25">
        <f t="shared" si="266"/>
        <v>22924.835205236312</v>
      </c>
      <c r="Q491" s="25">
        <f t="array" aca="1" ref="Q491" ca="1">INDEX('Isaac 401k'!L:L,MATCH('Retirement Calculator'!A491,'Isaac 401k'!N:N,0),0)</f>
        <v>4563726.486434848</v>
      </c>
      <c r="R491" s="25">
        <f t="array" aca="1" ref="R491" ca="1">INDEX('Lorri 401b'!L:L,MATCH('Retirement Calculator'!A491,'Lorri 401b'!N:N,0),0)</f>
        <v>5768580.4337385977</v>
      </c>
      <c r="S491" s="25">
        <f t="shared" ca="1" si="267"/>
        <v>10332306.920173446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6404.7404596389215</v>
      </c>
      <c r="K492" s="25">
        <f t="shared" si="264"/>
        <v>16520.094745597391</v>
      </c>
      <c r="L492" s="25"/>
      <c r="N492" s="25">
        <f>'Combined Retirement'!$C$18/12</f>
        <v>33932.660666666663</v>
      </c>
      <c r="O492" s="25">
        <f t="shared" si="265"/>
        <v>11007.82546143035</v>
      </c>
      <c r="P492" s="25">
        <f t="shared" si="266"/>
        <v>22924.835205236312</v>
      </c>
      <c r="Q492" s="25">
        <f t="array" aca="1" ref="Q492" ca="1">INDEX('Isaac 401k'!L:L,MATCH('Retirement Calculator'!A492,'Isaac 401k'!N:N,0),0)</f>
        <v>4576310.5865834393</v>
      </c>
      <c r="R492" s="25">
        <f t="array" aca="1" ref="R492" ca="1">INDEX('Lorri 401b'!L:L,MATCH('Retirement Calculator'!A492,'Lorri 401b'!N:N,0),0)</f>
        <v>5776027.2570721377</v>
      </c>
      <c r="S492" s="25">
        <f t="shared" ca="1" si="267"/>
        <v>10352337.843655577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6404.7404596389215</v>
      </c>
      <c r="K493" s="25">
        <f t="shared" si="264"/>
        <v>16520.094745597391</v>
      </c>
      <c r="L493" s="25"/>
      <c r="N493" s="25">
        <f>'Combined Retirement'!$C$18/12</f>
        <v>33932.660666666663</v>
      </c>
      <c r="O493" s="25">
        <f t="shared" si="265"/>
        <v>11007.82546143035</v>
      </c>
      <c r="P493" s="25">
        <f t="shared" si="266"/>
        <v>22924.835205236312</v>
      </c>
      <c r="Q493" s="25">
        <f t="array" aca="1" ref="Q493" ca="1">INDEX('Isaac 401k'!L:L,MATCH('Retirement Calculator'!A493,'Isaac 401k'!N:N,0),0)</f>
        <v>4588947.1204826497</v>
      </c>
      <c r="R493" s="25">
        <f t="array" aca="1" ref="R493" ca="1">INDEX('Lorri 401b'!L:L,MATCH('Retirement Calculator'!A493,'Lorri 401b'!N:N,0),0)</f>
        <v>5783505.1088362336</v>
      </c>
      <c r="S493" s="25">
        <f t="shared" ca="1" si="267"/>
        <v>10372452.229318883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6404.7404596389215</v>
      </c>
      <c r="K494" s="25">
        <f t="shared" si="264"/>
        <v>16520.094745597391</v>
      </c>
      <c r="L494" s="25"/>
      <c r="N494" s="25">
        <f>'Combined Retirement'!$C$18/12</f>
        <v>33932.660666666663</v>
      </c>
      <c r="O494" s="25">
        <f t="shared" si="265"/>
        <v>11007.82546143035</v>
      </c>
      <c r="P494" s="25">
        <f t="shared" si="266"/>
        <v>22924.835205236312</v>
      </c>
      <c r="Q494" s="25">
        <f t="array" aca="1" ref="Q494" ca="1">INDEX('Isaac 401k'!L:L,MATCH('Retirement Calculator'!A494,'Isaac 401k'!N:N,0),0)</f>
        <v>4601636.3066064399</v>
      </c>
      <c r="R494" s="25">
        <f t="array" aca="1" ref="R494" ca="1">INDEX('Lorri 401b'!L:L,MATCH('Retirement Calculator'!A494,'Lorri 401b'!N:N,0),0)</f>
        <v>5791014.1183160134</v>
      </c>
      <c r="S494" s="25">
        <f t="shared" ca="1" si="267"/>
        <v>10392650.424922453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6404.7404596389215</v>
      </c>
      <c r="K495" s="25">
        <f t="shared" si="264"/>
        <v>16520.094745597391</v>
      </c>
      <c r="L495" s="25"/>
      <c r="N495" s="25">
        <f>'Combined Retirement'!$C$18/12</f>
        <v>33932.660666666663</v>
      </c>
      <c r="O495" s="25">
        <f t="shared" si="265"/>
        <v>11007.82546143035</v>
      </c>
      <c r="P495" s="25">
        <f t="shared" si="266"/>
        <v>22924.835205236312</v>
      </c>
      <c r="Q495" s="25">
        <f t="array" aca="1" ref="Q495" ca="1">INDEX('Isaac 401k'!L:L,MATCH('Retirement Calculator'!A495,'Isaac 401k'!N:N,0),0)</f>
        <v>4614378.3643390797</v>
      </c>
      <c r="R495" s="25">
        <f t="array" aca="1" ref="R495" ca="1">INDEX('Lorri 401b'!L:L,MATCH('Retirement Calculator'!A495,'Lorri 401b'!N:N,0),0)</f>
        <v>5798554.415335292</v>
      </c>
      <c r="S495" s="25">
        <f t="shared" ca="1" si="267"/>
        <v>10412932.779674372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6404.7404596389215</v>
      </c>
      <c r="K496" s="25">
        <f t="shared" si="264"/>
        <v>16520.094745597391</v>
      </c>
      <c r="L496" s="25"/>
      <c r="N496" s="25">
        <f>'Combined Retirement'!$C$18/12</f>
        <v>33932.660666666663</v>
      </c>
      <c r="O496" s="25">
        <f t="shared" si="265"/>
        <v>11007.82546143035</v>
      </c>
      <c r="P496" s="25">
        <f t="shared" si="266"/>
        <v>22924.835205236312</v>
      </c>
      <c r="Q496" s="25">
        <f t="array" aca="1" ref="Q496" ca="1">INDEX('Isaac 401k'!L:L,MATCH('Retirement Calculator'!A496,'Isaac 401k'!N:N,0),0)</f>
        <v>4627173.5139789386</v>
      </c>
      <c r="R496" s="25">
        <f t="array" aca="1" ref="R496" ca="1">INDEX('Lorri 401b'!L:L,MATCH('Retirement Calculator'!A496,'Lorri 401b'!N:N,0),0)</f>
        <v>5806126.1302588182</v>
      </c>
      <c r="S496" s="25">
        <f t="shared" ca="1" si="267"/>
        <v>10433299.644237757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6404.7404596389215</v>
      </c>
      <c r="K497" s="25">
        <f t="shared" si="264"/>
        <v>16520.094745597391</v>
      </c>
      <c r="L497" s="25"/>
      <c r="N497" s="25">
        <f>'Combined Retirement'!$C$18/12</f>
        <v>33932.660666666663</v>
      </c>
      <c r="O497" s="25">
        <f t="shared" si="265"/>
        <v>11007.82546143035</v>
      </c>
      <c r="P497" s="25">
        <f t="shared" si="266"/>
        <v>22924.835205236312</v>
      </c>
      <c r="Q497" s="25">
        <f t="array" aca="1" ref="Q497" ca="1">INDEX('Isaac 401k'!L:L,MATCH('Retirement Calculator'!A497,'Isaac 401k'!N:N,0),0)</f>
        <v>4640021.9767422974</v>
      </c>
      <c r="R497" s="25">
        <f t="array" aca="1" ref="R497" ca="1">INDEX('Lorri 401b'!L:L,MATCH('Retirement Calculator'!A497,'Lorri 401b'!N:N,0),0)</f>
        <v>5813729.3939945251</v>
      </c>
      <c r="S497" s="25">
        <f t="shared" ca="1" si="267"/>
        <v>10453751.370736822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6404.7404596389215</v>
      </c>
      <c r="K498" s="25">
        <f t="shared" si="264"/>
        <v>16520.094745597391</v>
      </c>
      <c r="L498" s="25"/>
      <c r="N498" s="25">
        <f>'Combined Retirement'!$C$18/12</f>
        <v>33932.660666666663</v>
      </c>
      <c r="O498" s="25">
        <f t="shared" si="265"/>
        <v>11007.82546143035</v>
      </c>
      <c r="P498" s="25">
        <f t="shared" si="266"/>
        <v>22924.835205236312</v>
      </c>
      <c r="Q498" s="25">
        <f t="array" aca="1" ref="Q498" ca="1">INDEX('Isaac 401k'!L:L,MATCH('Retirement Calculator'!A498,'Isaac 401k'!N:N,0),0)</f>
        <v>4652923.9747671699</v>
      </c>
      <c r="R498" s="25">
        <f t="array" aca="1" ref="R498" ca="1">INDEX('Lorri 401b'!L:L,MATCH('Retirement Calculator'!A498,'Lorri 401b'!N:N,0),0)</f>
        <v>5821364.3379957974</v>
      </c>
      <c r="S498" s="25">
        <f t="shared" ca="1" si="267"/>
        <v>10474288.312762968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6404.7404596389215</v>
      </c>
      <c r="K499" s="25">
        <f t="shared" si="264"/>
        <v>16520.094745597391</v>
      </c>
      <c r="L499" s="25"/>
      <c r="N499" s="25">
        <f>'Combined Retirement'!$C$18/12</f>
        <v>33932.660666666663</v>
      </c>
      <c r="O499" s="25">
        <f t="shared" si="265"/>
        <v>11007.82546143035</v>
      </c>
      <c r="P499" s="25">
        <f t="shared" si="266"/>
        <v>22924.835205236312</v>
      </c>
      <c r="Q499" s="25">
        <f t="array" aca="1" ref="Q499" ca="1">INDEX('Isaac 401k'!L:L,MATCH('Retirement Calculator'!A499,'Isaac 401k'!N:N,0),0)</f>
        <v>4665879.7311171461</v>
      </c>
      <c r="R499" s="25">
        <f t="array" aca="1" ref="R499" ca="1">INDEX('Lorri 401b'!L:L,MATCH('Retirement Calculator'!A499,'Lorri 401b'!N:N,0),0)</f>
        <v>5829031.0942637417</v>
      </c>
      <c r="S499" s="25">
        <f t="shared" ca="1" si="267"/>
        <v>10494910.825380888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6404.7404596389215</v>
      </c>
      <c r="K500" s="25">
        <f t="shared" si="264"/>
        <v>16520.094745597391</v>
      </c>
      <c r="L500" s="25"/>
      <c r="N500" s="25">
        <f>'Combined Retirement'!$C$18/12</f>
        <v>33932.660666666663</v>
      </c>
      <c r="O500" s="25">
        <f t="shared" si="265"/>
        <v>11007.82546143035</v>
      </c>
      <c r="P500" s="25">
        <f t="shared" si="266"/>
        <v>22924.835205236312</v>
      </c>
      <c r="Q500" s="25">
        <f t="array" aca="1" ref="Q500" ca="1">INDEX('Isaac 401k'!L:L,MATCH('Retirement Calculator'!A500,'Isaac 401k'!N:N,0),0)</f>
        <v>4678889.469785247</v>
      </c>
      <c r="R500" s="25">
        <f t="array" aca="1" ref="R500" ca="1">INDEX('Lorri 401b'!L:L,MATCH('Retirement Calculator'!A500,'Lorri 401b'!N:N,0),0)</f>
        <v>5836729.7953494694</v>
      </c>
      <c r="S500" s="25">
        <f t="shared" ca="1" si="267"/>
        <v>10515619.265134716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6404.7404596389215</v>
      </c>
      <c r="K501" s="25">
        <f t="shared" si="264"/>
        <v>16520.094745597391</v>
      </c>
      <c r="L501" s="25"/>
      <c r="N501" s="25">
        <f>'Combined Retirement'!$C$18/12</f>
        <v>33932.660666666663</v>
      </c>
      <c r="O501" s="25">
        <f t="shared" si="265"/>
        <v>11007.82546143035</v>
      </c>
      <c r="P501" s="25">
        <f t="shared" si="266"/>
        <v>22924.835205236312</v>
      </c>
      <c r="Q501" s="25">
        <f t="array" aca="1" ref="Q501" ca="1">INDEX('Isaac 401k'!L:L,MATCH('Retirement Calculator'!A501,'Isaac 401k'!N:N,0),0)</f>
        <v>4691953.4156977981</v>
      </c>
      <c r="R501" s="25">
        <f t="array" aca="1" ref="R501" ca="1">INDEX('Lorri 401b'!L:L,MATCH('Retirement Calculator'!A501,'Lorri 401b'!N:N,0),0)</f>
        <v>5844460.5743563874</v>
      </c>
      <c r="S501" s="25">
        <f t="shared" ca="1" si="267"/>
        <v>10536413.990054186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6404.7404596389215</v>
      </c>
      <c r="K502" s="25">
        <f t="shared" si="264"/>
        <v>16520.094745597391</v>
      </c>
      <c r="L502" s="25"/>
      <c r="N502" s="25">
        <f>'Combined Retirement'!$C$18/12</f>
        <v>33932.660666666663</v>
      </c>
      <c r="O502" s="25">
        <f t="shared" si="265"/>
        <v>11007.82546143035</v>
      </c>
      <c r="P502" s="25">
        <f t="shared" si="266"/>
        <v>22924.835205236312</v>
      </c>
      <c r="Q502" s="25">
        <f t="array" aca="1" ref="Q502" ca="1">INDEX('Isaac 401k'!L:L,MATCH('Retirement Calculator'!A502,'Isaac 401k'!N:N,0),0)</f>
        <v>4705071.7947183186</v>
      </c>
      <c r="R502" s="25">
        <f t="array" aca="1" ref="R502" ca="1">INDEX('Lorri 401b'!L:L,MATCH('Retirement Calculator'!A502,'Lorri 401b'!N:N,0),0)</f>
        <v>5852223.5649425015</v>
      </c>
      <c r="S502" s="25">
        <f t="shared" ca="1" si="267"/>
        <v>10557295.359660819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6404.7404596389215</v>
      </c>
      <c r="K503" s="25">
        <f t="shared" si="264"/>
        <v>16520.094745597391</v>
      </c>
      <c r="L503" s="25"/>
      <c r="N503" s="25">
        <f>'Combined Retirement'!$C$18/12</f>
        <v>33932.660666666663</v>
      </c>
      <c r="O503" s="25">
        <f t="shared" si="265"/>
        <v>11007.82546143035</v>
      </c>
      <c r="P503" s="25">
        <f t="shared" si="266"/>
        <v>22924.835205236312</v>
      </c>
      <c r="Q503" s="25">
        <f t="array" aca="1" ref="Q503" ca="1">INDEX('Isaac 401k'!L:L,MATCH('Retirement Calculator'!A503,'Isaac 401k'!N:N,0),0)</f>
        <v>4718244.8336514244</v>
      </c>
      <c r="R503" s="25">
        <f t="array" aca="1" ref="R503" ca="1">INDEX('Lorri 401b'!L:L,MATCH('Retirement Calculator'!A503,'Lorri 401b'!N:N,0),0)</f>
        <v>5860018.9013227243</v>
      </c>
      <c r="S503" s="25">
        <f t="shared" ca="1" si="267"/>
        <v>10578263.73497415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6404.7404596389215</v>
      </c>
      <c r="K504" s="25">
        <f t="shared" si="264"/>
        <v>16520.094745597391</v>
      </c>
      <c r="L504" s="25"/>
      <c r="N504" s="25">
        <f>'Combined Retirement'!$C$18/12</f>
        <v>33932.660666666663</v>
      </c>
      <c r="O504" s="25">
        <f t="shared" si="265"/>
        <v>11007.82546143035</v>
      </c>
      <c r="P504" s="25">
        <f t="shared" si="266"/>
        <v>22924.835205236312</v>
      </c>
      <c r="Q504" s="25">
        <f t="array" aca="1" ref="Q504" ca="1">INDEX('Isaac 401k'!L:L,MATCH('Retirement Calculator'!A504,'Isaac 401k'!N:N,0),0)</f>
        <v>4731472.7602467518</v>
      </c>
      <c r="R504" s="25">
        <f t="array" aca="1" ref="R504" ca="1">INDEX('Lorri 401b'!L:L,MATCH('Retirement Calculator'!A504,'Lorri 401b'!N:N,0),0)</f>
        <v>5867846.7182711978</v>
      </c>
      <c r="S504" s="25">
        <f t="shared" ca="1" si="267"/>
        <v>10599319.47851795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6404.7404596389215</v>
      </c>
      <c r="K505" s="25">
        <f t="shared" si="264"/>
        <v>16520.094745597391</v>
      </c>
      <c r="L505" s="25"/>
      <c r="N505" s="25">
        <f>'Combined Retirement'!$C$18/12</f>
        <v>33932.660666666663</v>
      </c>
      <c r="O505" s="25">
        <f t="shared" si="265"/>
        <v>11007.82546143035</v>
      </c>
      <c r="P505" s="25">
        <f t="shared" si="266"/>
        <v>22924.835205236312</v>
      </c>
      <c r="Q505" s="25">
        <f t="array" aca="1" ref="Q505" ca="1">INDEX('Isaac 401k'!L:L,MATCH('Retirement Calculator'!A505,'Isaac 401k'!N:N,0),0)</f>
        <v>4744755.8032028927</v>
      </c>
      <c r="R505" s="25">
        <f t="array" aca="1" ref="R505" ca="1">INDEX('Lorri 401b'!L:L,MATCH('Retirement Calculator'!A505,'Lorri 401b'!N:N,0),0)</f>
        <v>5875707.1511236234</v>
      </c>
      <c r="S505" s="25">
        <f t="shared" ca="1" si="267"/>
        <v>10620462.954326516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6404.7404596389215</v>
      </c>
      <c r="K506" s="25">
        <f t="shared" si="264"/>
        <v>16520.094745597391</v>
      </c>
      <c r="L506" s="25"/>
      <c r="N506" s="25">
        <f>'Combined Retirement'!$C$18/12</f>
        <v>33932.660666666663</v>
      </c>
      <c r="O506" s="25">
        <f t="shared" si="265"/>
        <v>11007.82546143035</v>
      </c>
      <c r="P506" s="25">
        <f t="shared" si="266"/>
        <v>22924.835205236312</v>
      </c>
      <c r="Q506" s="25">
        <f t="array" aca="1" ref="Q506" ca="1">INDEX('Isaac 401k'!L:L,MATCH('Retirement Calculator'!A506,'Isaac 401k'!N:N,0),0)</f>
        <v>4758094.1921713511</v>
      </c>
      <c r="R506" s="25">
        <f t="array" aca="1" ref="R506" ca="1">INDEX('Lorri 401b'!L:L,MATCH('Retirement Calculator'!A506,'Lorri 401b'!N:N,0),0)</f>
        <v>5883600.3357796008</v>
      </c>
      <c r="S506" s="25">
        <f t="shared" ca="1" si="267"/>
        <v>10641694.527950952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6404.7404596389215</v>
      </c>
      <c r="K507" s="25">
        <f t="shared" si="264"/>
        <v>16520.094745597391</v>
      </c>
      <c r="L507" s="25"/>
      <c r="N507" s="25">
        <f>'Combined Retirement'!$C$18/12</f>
        <v>33932.660666666663</v>
      </c>
      <c r="O507" s="25">
        <f t="shared" si="265"/>
        <v>11007.82546143035</v>
      </c>
      <c r="P507" s="25">
        <f t="shared" si="266"/>
        <v>22924.835205236312</v>
      </c>
      <c r="Q507" s="25">
        <f t="array" aca="1" ref="Q507" ca="1">INDEX('Isaac 401k'!L:L,MATCH('Retirement Calculator'!A507,'Isaac 401k'!N:N,0),0)</f>
        <v>4771488.1577605112</v>
      </c>
      <c r="R507" s="25">
        <f t="array" aca="1" ref="R507" ca="1">INDEX('Lorri 401b'!L:L,MATCH('Retirement Calculator'!A507,'Lorri 401b'!N:N,0),0)</f>
        <v>5891526.4087049784</v>
      </c>
      <c r="S507" s="25">
        <f t="shared" ca="1" si="267"/>
        <v>10663014.56646549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6404.7404596389215</v>
      </c>
      <c r="K508" s="25">
        <f t="shared" si="264"/>
        <v>16520.094745597391</v>
      </c>
      <c r="L508" s="25"/>
      <c r="N508" s="25">
        <f>'Combined Retirement'!$C$18/12</f>
        <v>33932.660666666663</v>
      </c>
      <c r="O508" s="25">
        <f t="shared" si="265"/>
        <v>11007.82546143035</v>
      </c>
      <c r="P508" s="25">
        <f t="shared" si="266"/>
        <v>22924.835205236312</v>
      </c>
      <c r="Q508" s="25">
        <f t="array" aca="1" ref="Q508" ca="1">INDEX('Isaac 401k'!L:L,MATCH('Retirement Calculator'!A508,'Isaac 401k'!N:N,0),0)</f>
        <v>4784937.9315396259</v>
      </c>
      <c r="R508" s="25">
        <f t="array" aca="1" ref="R508" ca="1">INDEX('Lorri 401b'!L:L,MATCH('Retirement Calculator'!A508,'Lorri 401b'!N:N,0),0)</f>
        <v>5899485.5069342116</v>
      </c>
      <c r="S508" s="25">
        <f t="shared" ca="1" si="267"/>
        <v>10684423.438473837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6404.7404596389215</v>
      </c>
      <c r="K509" s="25">
        <f t="shared" si="264"/>
        <v>16520.094745597391</v>
      </c>
      <c r="L509" s="25"/>
      <c r="N509" s="25">
        <f>'Combined Retirement'!$C$18/12</f>
        <v>33932.660666666663</v>
      </c>
      <c r="O509" s="25">
        <f t="shared" si="265"/>
        <v>11007.82546143035</v>
      </c>
      <c r="P509" s="25">
        <f t="shared" si="266"/>
        <v>22924.835205236312</v>
      </c>
      <c r="Q509" s="25">
        <f t="array" aca="1" ref="Q509" ca="1">INDEX('Isaac 401k'!L:L,MATCH('Retirement Calculator'!A509,'Isaac 401k'!N:N,0),0)</f>
        <v>4798443.7460428206</v>
      </c>
      <c r="R509" s="25">
        <f t="array" aca="1" ref="R509" ca="1">INDEX('Lorri 401b'!L:L,MATCH('Retirement Calculator'!A509,'Lorri 401b'!N:N,0),0)</f>
        <v>5907477.7680727327</v>
      </c>
      <c r="S509" s="25">
        <f t="shared" ca="1" si="267"/>
        <v>10705921.514115553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6404.7404596389215</v>
      </c>
      <c r="K510" s="25">
        <f t="shared" si="264"/>
        <v>16520.094745597391</v>
      </c>
      <c r="L510" s="25"/>
      <c r="N510" s="25">
        <f>'Combined Retirement'!$C$18/12</f>
        <v>33932.660666666663</v>
      </c>
      <c r="O510" s="25">
        <f t="shared" si="265"/>
        <v>11007.82546143035</v>
      </c>
      <c r="P510" s="25">
        <f t="shared" si="266"/>
        <v>22924.835205236312</v>
      </c>
      <c r="Q510" s="25">
        <f t="array" aca="1" ref="Q510" ca="1">INDEX('Isaac 401k'!L:L,MATCH('Retirement Calculator'!A510,'Isaac 401k'!N:N,0),0)</f>
        <v>4812005.8347731121</v>
      </c>
      <c r="R510" s="25">
        <f t="array" aca="1" ref="R510" ca="1">INDEX('Lorri 401b'!L:L,MATCH('Retirement Calculator'!A510,'Lorri 401b'!N:N,0),0)</f>
        <v>5915503.3302993309</v>
      </c>
      <c r="S510" s="25">
        <f t="shared" ca="1" si="267"/>
        <v>10727509.165072443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6404.7404596389215</v>
      </c>
      <c r="K511" s="25">
        <f t="shared" si="264"/>
        <v>16520.094745597391</v>
      </c>
      <c r="L511" s="25"/>
      <c r="N511" s="25">
        <f>'Combined Retirement'!$C$18/12</f>
        <v>33932.660666666663</v>
      </c>
      <c r="O511" s="25">
        <f t="shared" si="265"/>
        <v>11007.82546143035</v>
      </c>
      <c r="P511" s="25">
        <f t="shared" si="266"/>
        <v>22924.835205236312</v>
      </c>
      <c r="Q511" s="25">
        <f t="array" aca="1" ref="Q511" ca="1">INDEX('Isaac 401k'!L:L,MATCH('Retirement Calculator'!A511,'Isaac 401k'!N:N,0),0)</f>
        <v>4825624.4322064463</v>
      </c>
      <c r="R511" s="25">
        <f t="array" aca="1" ref="R511" ca="1">INDEX('Lorri 401b'!L:L,MATCH('Retirement Calculator'!A511,'Lorri 401b'!N:N,0),0)</f>
        <v>5923562.3323685406</v>
      </c>
      <c r="S511" s="25">
        <f t="shared" ca="1" si="267"/>
        <v>10749186.764574986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6404.7404596389215</v>
      </c>
      <c r="K512" s="25">
        <f t="shared" si="264"/>
        <v>16520.094745597391</v>
      </c>
      <c r="L512" s="25"/>
      <c r="N512" s="25">
        <f>'Combined Retirement'!$C$18/12</f>
        <v>33932.660666666663</v>
      </c>
      <c r="O512" s="25">
        <f t="shared" si="265"/>
        <v>11007.82546143035</v>
      </c>
      <c r="P512" s="25">
        <f t="shared" si="266"/>
        <v>22924.835205236312</v>
      </c>
      <c r="Q512" s="25">
        <f t="array" aca="1" ref="Q512" ca="1">INDEX('Isaac 401k'!L:L,MATCH('Retirement Calculator'!A512,'Isaac 401k'!N:N,0),0)</f>
        <v>4839299.7737957528</v>
      </c>
      <c r="R512" s="25">
        <f t="array" aca="1" ref="R512" ca="1">INDEX('Lorri 401b'!L:L,MATCH('Retirement Calculator'!A512,'Lorri 401b'!N:N,0),0)</f>
        <v>5931654.9136130381</v>
      </c>
      <c r="S512" s="25">
        <f t="shared" ca="1" si="267"/>
        <v>10770954.68740879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6404.7404596389215</v>
      </c>
      <c r="K513" s="25">
        <f t="shared" si="264"/>
        <v>16520.094745597391</v>
      </c>
      <c r="L513" s="25"/>
      <c r="N513" s="25">
        <f>'Combined Retirement'!$C$18/12</f>
        <v>33932.660666666663</v>
      </c>
      <c r="O513" s="25">
        <f t="shared" si="265"/>
        <v>11007.82546143035</v>
      </c>
      <c r="P513" s="25">
        <f t="shared" si="266"/>
        <v>22924.835205236312</v>
      </c>
      <c r="Q513" s="25">
        <f t="array" aca="1" ref="Q513" ca="1">INDEX('Isaac 401k'!L:L,MATCH('Retirement Calculator'!A513,'Isaac 401k'!N:N,0),0)</f>
        <v>4853032.0959750144</v>
      </c>
      <c r="R513" s="25">
        <f t="array" aca="1" ref="R513" ca="1">INDEX('Lorri 401b'!L:L,MATCH('Retirement Calculator'!A513,'Lorri 401b'!N:N,0),0)</f>
        <v>5939781.2139460547</v>
      </c>
      <c r="S513" s="25">
        <f t="shared" ca="1" si="267"/>
        <v>10792813.309921069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6404.7404596389215</v>
      </c>
      <c r="K514" s="25">
        <f t="shared" si="264"/>
        <v>16520.094745597391</v>
      </c>
      <c r="L514" s="25"/>
      <c r="N514" s="25">
        <f>'Combined Retirement'!$C$18/12</f>
        <v>33932.660666666663</v>
      </c>
      <c r="O514" s="25">
        <f t="shared" si="265"/>
        <v>11007.82546143035</v>
      </c>
      <c r="P514" s="25">
        <f t="shared" si="266"/>
        <v>22924.835205236312</v>
      </c>
      <c r="Q514" s="25">
        <f t="array" aca="1" ref="Q514" ca="1">INDEX('Isaac 401k'!L:L,MATCH('Retirement Calculator'!A514,'Isaac 401k'!N:N,0),0)</f>
        <v>4866821.6361633567</v>
      </c>
      <c r="R514" s="25">
        <f t="array" aca="1" ref="R514" ca="1">INDEX('Lorri 401b'!L:L,MATCH('Retirement Calculator'!A514,'Lorri 401b'!N:N,0),0)</f>
        <v>5947941.373863792</v>
      </c>
      <c r="S514" s="25">
        <f t="shared" ca="1" si="267"/>
        <v>10814763.010027148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6404.7404596389215</v>
      </c>
      <c r="K515" s="25">
        <f t="shared" si="264"/>
        <v>16520.094745597391</v>
      </c>
      <c r="L515" s="25"/>
      <c r="N515" s="25">
        <f>'Combined Retirement'!$C$18/12</f>
        <v>33932.660666666663</v>
      </c>
      <c r="O515" s="25">
        <f t="shared" si="265"/>
        <v>11007.82546143035</v>
      </c>
      <c r="P515" s="25">
        <f t="shared" si="266"/>
        <v>22924.835205236312</v>
      </c>
      <c r="Q515" s="25">
        <f t="array" aca="1" ref="Q515" ca="1">INDEX('Isaac 401k'!L:L,MATCH('Retirement Calculator'!A515,'Isaac 401k'!N:N,0),0)</f>
        <v>4880668.6327691507</v>
      </c>
      <c r="R515" s="25">
        <f t="array" aca="1" ref="R515" ca="1">INDEX('Lorri 401b'!L:L,MATCH('Retirement Calculator'!A515,'Lorri 401b'!N:N,0),0)</f>
        <v>5956135.5344478535</v>
      </c>
      <c r="S515" s="25">
        <f t="shared" ca="1" si="267"/>
        <v>10836804.167217005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6404.7404596389215</v>
      </c>
      <c r="K516" s="25">
        <f t="shared" si="264"/>
        <v>16520.094745597391</v>
      </c>
      <c r="L516" s="25"/>
      <c r="N516" s="25">
        <f>'Combined Retirement'!$C$18/12</f>
        <v>33932.660666666663</v>
      </c>
      <c r="O516" s="25">
        <f t="shared" si="265"/>
        <v>11007.82546143035</v>
      </c>
      <c r="P516" s="25">
        <f t="shared" si="266"/>
        <v>22924.835205236312</v>
      </c>
      <c r="Q516" s="25">
        <f t="array" aca="1" ref="Q516" ca="1">INDEX('Isaac 401k'!L:L,MATCH('Retirement Calculator'!A516,'Isaac 401k'!N:N,0),0)</f>
        <v>4894573.3251941353</v>
      </c>
      <c r="R516" s="25">
        <f t="array" aca="1" ref="R516" ca="1">INDEX('Lorri 401b'!L:L,MATCH('Retirement Calculator'!A516,'Lorri 401b'!N:N,0),0)</f>
        <v>5964363.8373676818</v>
      </c>
      <c r="S516" s="25">
        <f t="shared" ca="1" si="267"/>
        <v>10858937.162561817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6404.7404596389215</v>
      </c>
      <c r="K517" s="25">
        <f t="shared" si="264"/>
        <v>16520.094745597391</v>
      </c>
      <c r="L517" s="25"/>
      <c r="N517" s="25">
        <f>'Combined Retirement'!$C$18/12</f>
        <v>33932.660666666663</v>
      </c>
      <c r="O517" s="25">
        <f t="shared" si="265"/>
        <v>11007.82546143035</v>
      </c>
      <c r="P517" s="25">
        <f t="shared" si="266"/>
        <v>22924.835205236312</v>
      </c>
      <c r="Q517" s="25">
        <f t="array" aca="1" ref="Q517" ca="1">INDEX('Isaac 401k'!L:L,MATCH('Retirement Calculator'!A517,'Isaac 401k'!N:N,0),0)</f>
        <v>4908535.9538375568</v>
      </c>
      <c r="R517" s="25">
        <f t="array" aca="1" ref="R517" ca="1">INDEX('Lorri 401b'!L:L,MATCH('Retirement Calculator'!A517,'Lorri 401b'!N:N,0),0)</f>
        <v>5972626.4248830089</v>
      </c>
      <c r="S517" s="25">
        <f t="shared" ca="1" si="267"/>
        <v>10881162.378720567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6404.7404596389215</v>
      </c>
      <c r="K518" s="25">
        <f t="shared" si="264"/>
        <v>16520.094745597391</v>
      </c>
      <c r="L518" s="25"/>
      <c r="N518" s="25">
        <f>'Combined Retirement'!$C$18/12</f>
        <v>33932.660666666663</v>
      </c>
      <c r="O518" s="25">
        <f t="shared" si="265"/>
        <v>11007.82546143035</v>
      </c>
      <c r="P518" s="25">
        <f t="shared" si="266"/>
        <v>22924.835205236312</v>
      </c>
      <c r="Q518" s="25">
        <f t="array" aca="1" ref="Q518" ca="1">INDEX('Isaac 401k'!L:L,MATCH('Retirement Calculator'!A518,'Isaac 401k'!N:N,0),0)</f>
        <v>4922556.7601003265</v>
      </c>
      <c r="R518" s="25">
        <f t="array" aca="1" ref="R518" ca="1">INDEX('Lorri 401b'!L:L,MATCH('Retirement Calculator'!A518,'Lorri 401b'!N:N,0),0)</f>
        <v>5980923.4398463173</v>
      </c>
      <c r="S518" s="25">
        <f t="shared" ca="1" si="267"/>
        <v>10903480.199946644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6404.7404596389215</v>
      </c>
      <c r="K519" s="25">
        <f t="shared" si="264"/>
        <v>16520.094745597391</v>
      </c>
      <c r="L519" s="25"/>
      <c r="N519" s="25">
        <f>'Combined Retirement'!$C$18/12</f>
        <v>33932.660666666663</v>
      </c>
      <c r="O519" s="25">
        <f t="shared" si="265"/>
        <v>11007.82546143035</v>
      </c>
      <c r="P519" s="25">
        <f t="shared" si="266"/>
        <v>22924.835205236312</v>
      </c>
      <c r="Q519" s="25">
        <f t="array" aca="1" ref="Q519" ca="1">INDEX('Isaac 401k'!L:L,MATCH('Retirement Calculator'!A519,'Isaac 401k'!N:N,0),0)</f>
        <v>4936635.9863891909</v>
      </c>
      <c r="R519" s="25">
        <f t="array" aca="1" ref="R519" ca="1">INDEX('Lorri 401b'!L:L,MATCH('Retirement Calculator'!A519,'Lorri 401b'!N:N,0),0)</f>
        <v>5989255.0257053059</v>
      </c>
      <c r="S519" s="25">
        <f t="shared" ca="1" si="267"/>
        <v>10925891.012094498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6404.7404596389215</v>
      </c>
      <c r="K520" s="25">
        <f t="shared" si="264"/>
        <v>16520.094745597391</v>
      </c>
      <c r="L520" s="25"/>
      <c r="N520" s="25">
        <f>'Combined Retirement'!$C$18/12</f>
        <v>33932.660666666663</v>
      </c>
      <c r="O520" s="25">
        <f t="shared" si="265"/>
        <v>11007.82546143035</v>
      </c>
      <c r="P520" s="25">
        <f t="shared" si="266"/>
        <v>22924.835205236312</v>
      </c>
      <c r="Q520" s="25">
        <f t="array" aca="1" ref="Q520" ca="1">INDEX('Isaac 401k'!L:L,MATCH('Retirement Calculator'!A520,'Isaac 401k'!N:N,0),0)</f>
        <v>4950773.8761209249</v>
      </c>
      <c r="R520" s="25">
        <f t="array" aca="1" ref="R520" ca="1">INDEX('Lorri 401b'!L:L,MATCH('Retirement Calculator'!A520,'Lorri 401b'!N:N,0),0)</f>
        <v>5997621.3265053732</v>
      </c>
      <c r="S520" s="25">
        <f t="shared" ca="1" si="267"/>
        <v>10948395.202626299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6404.7404596389215</v>
      </c>
      <c r="K521" s="25">
        <f t="shared" ref="K521:K775" si="524">IF(C521&lt;59.5,0,IF(C521&lt;$B$7,0,P521*$K$7))</f>
        <v>16520.094745597391</v>
      </c>
      <c r="L521" s="25"/>
      <c r="N521" s="25">
        <f>'Combined Retirement'!$C$18/12</f>
        <v>33932.660666666663</v>
      </c>
      <c r="O521" s="25">
        <f t="shared" ref="O521:O775" si="525">SUM(E521:I521)</f>
        <v>11007.82546143035</v>
      </c>
      <c r="P521" s="25">
        <f t="shared" ref="P521:P775" si="526">N521-O521</f>
        <v>22924.835205236312</v>
      </c>
      <c r="Q521" s="25">
        <f t="array" aca="1" ref="Q521" ca="1">INDEX('Isaac 401k'!L:L,MATCH('Retirement Calculator'!A521,'Isaac 401k'!N:N,0),0)</f>
        <v>4964970.6737265419</v>
      </c>
      <c r="R521" s="25">
        <f t="array" aca="1" ref="R521" ca="1">INDEX('Lorri 401b'!L:L,MATCH('Retirement Calculator'!A521,'Lorri 401b'!N:N,0),0)</f>
        <v>6006022.4868921079</v>
      </c>
      <c r="S521" s="25">
        <f t="shared" ref="S521:S775" ca="1" si="527">SUM(Q521:R521)</f>
        <v>10970993.16061865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6404.7404596389215</v>
      </c>
      <c r="K522" s="25">
        <f t="shared" si="524"/>
        <v>16520.094745597391</v>
      </c>
      <c r="L522" s="25"/>
      <c r="N522" s="25">
        <f>'Combined Retirement'!$C$18/12</f>
        <v>33932.660666666663</v>
      </c>
      <c r="O522" s="25">
        <f t="shared" si="525"/>
        <v>11007.82546143035</v>
      </c>
      <c r="P522" s="25">
        <f t="shared" si="526"/>
        <v>22924.835205236312</v>
      </c>
      <c r="Q522" s="25">
        <f t="array" aca="1" ref="Q522" ca="1">INDEX('Isaac 401k'!L:L,MATCH('Retirement Calculator'!A522,'Isaac 401k'!N:N,0),0)</f>
        <v>4979226.624655515</v>
      </c>
      <c r="R522" s="25">
        <f t="array" aca="1" ref="R522" ca="1">INDEX('Lorri 401b'!L:L,MATCH('Retirement Calculator'!A522,'Lorri 401b'!N:N,0),0)</f>
        <v>6014458.6521137869</v>
      </c>
      <c r="S522" s="25">
        <f t="shared" ca="1" si="527"/>
        <v>10993685.276769303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6404.7404596389215</v>
      </c>
      <c r="K523" s="25">
        <f t="shared" si="524"/>
        <v>16520.094745597391</v>
      </c>
      <c r="L523" s="25"/>
      <c r="N523" s="25">
        <f>'Combined Retirement'!$C$18/12</f>
        <v>33932.660666666663</v>
      </c>
      <c r="O523" s="25">
        <f t="shared" si="525"/>
        <v>11007.82546143035</v>
      </c>
      <c r="P523" s="25">
        <f t="shared" si="526"/>
        <v>22924.835205236312</v>
      </c>
      <c r="Q523" s="25">
        <f t="array" aca="1" ref="Q523" ca="1">INDEX('Isaac 401k'!L:L,MATCH('Retirement Calculator'!A523,'Isaac 401k'!N:N,0),0)</f>
        <v>4993541.9753800258</v>
      </c>
      <c r="R523" s="25">
        <f t="array" aca="1" ref="R523" ca="1">INDEX('Lorri 401b'!L:L,MATCH('Retirement Calculator'!A523,'Lorri 401b'!N:N,0),0)</f>
        <v>6022929.9680238897</v>
      </c>
      <c r="S523" s="25">
        <f t="shared" ca="1" si="527"/>
        <v>11016471.943403915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6404.7404596389215</v>
      </c>
      <c r="K524" s="25">
        <f t="shared" si="524"/>
        <v>16520.094745597391</v>
      </c>
      <c r="L524" s="25"/>
      <c r="N524" s="25">
        <f>'Combined Retirement'!$C$18/12</f>
        <v>33932.660666666663</v>
      </c>
      <c r="O524" s="25">
        <f t="shared" si="525"/>
        <v>11007.82546143035</v>
      </c>
      <c r="P524" s="25">
        <f t="shared" si="526"/>
        <v>22924.835205236312</v>
      </c>
      <c r="Q524" s="25">
        <f t="array" aca="1" ref="Q524" ca="1">INDEX('Isaac 401k'!L:L,MATCH('Retirement Calculator'!A524,'Isaac 401k'!N:N,0),0)</f>
        <v>5007916.9733992219</v>
      </c>
      <c r="R524" s="25">
        <f t="array" aca="1" ref="R524" ca="1">INDEX('Lorri 401b'!L:L,MATCH('Retirement Calculator'!A524,'Lorri 401b'!N:N,0),0)</f>
        <v>6031436.5810836181</v>
      </c>
      <c r="S524" s="25">
        <f t="shared" ca="1" si="527"/>
        <v>11039353.55448284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6404.7404596389215</v>
      </c>
      <c r="K525" s="25">
        <f t="shared" si="524"/>
        <v>16520.094745597391</v>
      </c>
      <c r="L525" s="25"/>
      <c r="N525" s="25">
        <f>'Combined Retirement'!$C$18/12</f>
        <v>33932.660666666663</v>
      </c>
      <c r="O525" s="25">
        <f t="shared" si="525"/>
        <v>11007.82546143035</v>
      </c>
      <c r="P525" s="25">
        <f t="shared" si="526"/>
        <v>22924.835205236312</v>
      </c>
      <c r="Q525" s="25">
        <f t="array" aca="1" ref="Q525" ca="1">INDEX('Isaac 401k'!L:L,MATCH('Retirement Calculator'!A525,'Isaac 401k'!N:N,0),0)</f>
        <v>5022351.8672434986</v>
      </c>
      <c r="R525" s="25">
        <f t="array" aca="1" ref="R525" ca="1">INDEX('Lorri 401b'!L:L,MATCH('Retirement Calculator'!A525,'Lorri 401b'!N:N,0),0)</f>
        <v>6039978.6383644287</v>
      </c>
      <c r="S525" s="25">
        <f t="shared" ca="1" si="527"/>
        <v>11062330.505607927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6404.7404596389215</v>
      </c>
      <c r="K526" s="25">
        <f t="shared" si="524"/>
        <v>16520.094745597391</v>
      </c>
      <c r="L526" s="25"/>
      <c r="N526" s="25">
        <f>'Combined Retirement'!$C$18/12</f>
        <v>33932.660666666663</v>
      </c>
      <c r="O526" s="25">
        <f t="shared" si="525"/>
        <v>11007.82546143035</v>
      </c>
      <c r="P526" s="25">
        <f t="shared" si="526"/>
        <v>22924.835205236312</v>
      </c>
      <c r="Q526" s="25">
        <f t="array" aca="1" ref="Q526" ca="1">INDEX('Isaac 401k'!L:L,MATCH('Retirement Calculator'!A526,'Isaac 401k'!N:N,0),0)</f>
        <v>5036846.9064787924</v>
      </c>
      <c r="R526" s="25">
        <f t="array" aca="1" ref="R526" ca="1">INDEX('Lorri 401b'!L:L,MATCH('Retirement Calculator'!A526,'Lorri 401b'!N:N,0),0)</f>
        <v>6048556.287550576</v>
      </c>
      <c r="S526" s="25">
        <f t="shared" ca="1" si="527"/>
        <v>11085403.194029368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6404.7404596389215</v>
      </c>
      <c r="K527" s="25">
        <f t="shared" si="524"/>
        <v>16520.094745597391</v>
      </c>
      <c r="L527" s="25"/>
      <c r="N527" s="25">
        <f>'Combined Retirement'!$C$18/12</f>
        <v>33932.660666666663</v>
      </c>
      <c r="O527" s="25">
        <f t="shared" si="525"/>
        <v>11007.82546143035</v>
      </c>
      <c r="P527" s="25">
        <f t="shared" si="526"/>
        <v>22924.835205236312</v>
      </c>
      <c r="Q527" s="25">
        <f t="array" aca="1" ref="Q527" ca="1">INDEX('Isaac 401k'!L:L,MATCH('Retirement Calculator'!A527,'Isaac 401k'!N:N,0),0)</f>
        <v>5051402.3417109</v>
      </c>
      <c r="R527" s="25">
        <f t="array" aca="1" ref="R527" ca="1">INDEX('Lorri 401b'!L:L,MATCH('Retirement Calculator'!A527,'Lorri 401b'!N:N,0),0)</f>
        <v>6057169.6769416658</v>
      </c>
      <c r="S527" s="25">
        <f t="shared" ca="1" si="527"/>
        <v>11108572.018652566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6404.7404596389215</v>
      </c>
      <c r="K528" s="25">
        <f t="shared" si="524"/>
        <v>16520.094745597391</v>
      </c>
      <c r="L528" s="25"/>
      <c r="N528" s="25">
        <f>'Combined Retirement'!$C$18/12</f>
        <v>33932.660666666663</v>
      </c>
      <c r="O528" s="25">
        <f t="shared" si="525"/>
        <v>11007.82546143035</v>
      </c>
      <c r="P528" s="25">
        <f t="shared" si="526"/>
        <v>22924.835205236312</v>
      </c>
      <c r="Q528" s="25">
        <f t="array" aca="1" ref="Q528" ca="1">INDEX('Isaac 401k'!L:L,MATCH('Retirement Calculator'!A528,'Isaac 401k'!N:N,0),0)</f>
        <v>5066018.4245898081</v>
      </c>
      <c r="R528" s="25">
        <f t="array" aca="1" ref="R528" ca="1">INDEX('Lorri 401b'!L:L,MATCH('Retirement Calculator'!A528,'Lorri 401b'!N:N,0),0)</f>
        <v>6065818.9554552184</v>
      </c>
      <c r="S528" s="25">
        <f t="shared" ca="1" si="527"/>
        <v>11131837.380045027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6404.7404596389215</v>
      </c>
      <c r="K529" s="25">
        <f t="shared" si="524"/>
        <v>16520.094745597391</v>
      </c>
      <c r="L529" s="25"/>
      <c r="N529" s="25">
        <f>'Combined Retirement'!$C$18/12</f>
        <v>33932.660666666663</v>
      </c>
      <c r="O529" s="25">
        <f t="shared" si="525"/>
        <v>11007.82546143035</v>
      </c>
      <c r="P529" s="25">
        <f t="shared" si="526"/>
        <v>22924.835205236312</v>
      </c>
      <c r="Q529" s="25">
        <f t="array" aca="1" ref="Q529" ca="1">INDEX('Isaac 401k'!L:L,MATCH('Retirement Calculator'!A529,'Isaac 401k'!N:N,0),0)</f>
        <v>5080695.4078140454</v>
      </c>
      <c r="R529" s="25">
        <f t="array" aca="1" ref="R529" ca="1">INDEX('Lorri 401b'!L:L,MATCH('Retirement Calculator'!A529,'Lorri 401b'!N:N,0),0)</f>
        <v>6074504.2726292443</v>
      </c>
      <c r="S529" s="25">
        <f t="shared" ca="1" si="527"/>
        <v>11155199.680443291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6404.7404596389215</v>
      </c>
      <c r="K530" s="25">
        <f t="shared" si="524"/>
        <v>16520.094745597391</v>
      </c>
      <c r="L530" s="25"/>
      <c r="N530" s="25">
        <f>'Combined Retirement'!$C$18/12</f>
        <v>33932.660666666663</v>
      </c>
      <c r="O530" s="25">
        <f t="shared" si="525"/>
        <v>11007.82546143035</v>
      </c>
      <c r="P530" s="25">
        <f t="shared" si="526"/>
        <v>22924.835205236312</v>
      </c>
      <c r="Q530" s="25">
        <f t="array" aca="1" ref="Q530" ca="1">INDEX('Isaac 401k'!L:L,MATCH('Retirement Calculator'!A530,'Isaac 401k'!N:N,0),0)</f>
        <v>5095433.5451350501</v>
      </c>
      <c r="R530" s="25">
        <f t="array" aca="1" ref="R530" ca="1">INDEX('Lorri 401b'!L:L,MATCH('Retirement Calculator'!A530,'Lorri 401b'!N:N,0),0)</f>
        <v>6083225.778624828</v>
      </c>
      <c r="S530" s="25">
        <f t="shared" ca="1" si="527"/>
        <v>11178659.323759878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6404.7404596389215</v>
      </c>
      <c r="K531" s="25">
        <f t="shared" si="524"/>
        <v>16520.094745597391</v>
      </c>
      <c r="L531" s="25"/>
      <c r="N531" s="25">
        <f>'Combined Retirement'!$C$18/12</f>
        <v>33932.660666666663</v>
      </c>
      <c r="O531" s="25">
        <f t="shared" si="525"/>
        <v>11007.82546143035</v>
      </c>
      <c r="P531" s="25">
        <f t="shared" si="526"/>
        <v>22924.835205236312</v>
      </c>
      <c r="Q531" s="25">
        <f t="array" aca="1" ref="Q531" ca="1">INDEX('Isaac 401k'!L:L,MATCH('Retirement Calculator'!A531,'Isaac 401k'!N:N,0),0)</f>
        <v>5110233.091361559</v>
      </c>
      <c r="R531" s="25">
        <f t="array" aca="1" ref="R531" ca="1">INDEX('Lorri 401b'!L:L,MATCH('Retirement Calculator'!A531,'Lorri 401b'!N:N,0),0)</f>
        <v>6091983.6242287271</v>
      </c>
      <c r="S531" s="25">
        <f t="shared" ca="1" si="527"/>
        <v>11202216.715590287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6404.7404596389215</v>
      </c>
      <c r="K532" s="25">
        <f t="shared" si="524"/>
        <v>16520.094745597391</v>
      </c>
      <c r="L532" s="25"/>
      <c r="N532" s="25">
        <f>'Combined Retirement'!$C$18/12</f>
        <v>33932.660666666663</v>
      </c>
      <c r="O532" s="25">
        <f t="shared" si="525"/>
        <v>11007.82546143035</v>
      </c>
      <c r="P532" s="25">
        <f t="shared" si="526"/>
        <v>22924.835205236312</v>
      </c>
      <c r="Q532" s="25">
        <f t="array" aca="1" ref="Q532" ca="1">INDEX('Isaac 401k'!L:L,MATCH('Retirement Calculator'!A532,'Isaac 401k'!N:N,0),0)</f>
        <v>5125094.3023640113</v>
      </c>
      <c r="R532" s="25">
        <f t="array" aca="1" ref="R532" ca="1">INDEX('Lorri 401b'!L:L,MATCH('Retirement Calculator'!A532,'Lorri 401b'!N:N,0),0)</f>
        <v>6100777.9608559757</v>
      </c>
      <c r="S532" s="25">
        <f t="shared" ca="1" si="527"/>
        <v>11225872.263219986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6404.7404596389215</v>
      </c>
      <c r="K533" s="25">
        <f t="shared" si="524"/>
        <v>16520.094745597391</v>
      </c>
      <c r="L533" s="25"/>
      <c r="N533" s="25">
        <f>'Combined Retirement'!$C$18/12</f>
        <v>33932.660666666663</v>
      </c>
      <c r="O533" s="25">
        <f t="shared" si="525"/>
        <v>11007.82546143035</v>
      </c>
      <c r="P533" s="25">
        <f t="shared" si="526"/>
        <v>22924.835205236312</v>
      </c>
      <c r="Q533" s="25">
        <f t="array" aca="1" ref="Q533" ca="1">INDEX('Isaac 401k'!L:L,MATCH('Retirement Calculator'!A533,'Isaac 401k'!N:N,0),0)</f>
        <v>5140017.4350789739</v>
      </c>
      <c r="R533" s="25">
        <f t="array" aca="1" ref="R533" ca="1">INDEX('Lorri 401b'!L:L,MATCH('Retirement Calculator'!A533,'Lorri 401b'!N:N,0),0)</f>
        <v>6109608.9405525047</v>
      </c>
      <c r="S533" s="25">
        <f t="shared" ca="1" si="527"/>
        <v>11249626.375631478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6404.7404596389215</v>
      </c>
      <c r="K534" s="25">
        <f t="shared" si="524"/>
        <v>16520.094745597391</v>
      </c>
      <c r="L534" s="25"/>
      <c r="N534" s="25">
        <f>'Combined Retirement'!$C$18/12</f>
        <v>33932.660666666663</v>
      </c>
      <c r="O534" s="25">
        <f t="shared" si="525"/>
        <v>11007.82546143035</v>
      </c>
      <c r="P534" s="25">
        <f t="shared" si="526"/>
        <v>22924.835205236312</v>
      </c>
      <c r="Q534" s="25">
        <f t="array" aca="1" ref="Q534" ca="1">INDEX('Isaac 401k'!L:L,MATCH('Retirement Calculator'!A534,'Isaac 401k'!N:N,0),0)</f>
        <v>5155002.7475135829</v>
      </c>
      <c r="R534" s="25">
        <f t="array" aca="1" ref="R534" ca="1">INDEX('Lorri 401b'!L:L,MATCH('Retirement Calculator'!A534,'Lorri 401b'!N:N,0),0)</f>
        <v>6118476.7159977695</v>
      </c>
      <c r="S534" s="25">
        <f t="shared" ca="1" si="527"/>
        <v>11273479.463511351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6404.7404596389215</v>
      </c>
      <c r="K535" s="25">
        <f t="shared" si="524"/>
        <v>16520.094745597391</v>
      </c>
      <c r="L535" s="25"/>
      <c r="N535" s="25">
        <f>'Combined Retirement'!$C$18/12</f>
        <v>33932.660666666663</v>
      </c>
      <c r="O535" s="25">
        <f t="shared" si="525"/>
        <v>11007.82546143035</v>
      </c>
      <c r="P535" s="25">
        <f t="shared" si="526"/>
        <v>22924.835205236312</v>
      </c>
      <c r="Q535" s="25">
        <f t="array" aca="1" ref="Q535" ca="1">INDEX('Isaac 401k'!L:L,MATCH('Retirement Calculator'!A535,'Isaac 401k'!N:N,0),0)</f>
        <v>5170050.4987500021</v>
      </c>
      <c r="R535" s="25">
        <f t="array" aca="1" ref="R535" ca="1">INDEX('Lorri 401b'!L:L,MATCH('Retirement Calculator'!A535,'Lorri 401b'!N:N,0),0)</f>
        <v>6127381.4405073887</v>
      </c>
      <c r="S535" s="25">
        <f t="shared" ca="1" si="527"/>
        <v>11297431.939257391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6404.7404596389215</v>
      </c>
      <c r="K536" s="25">
        <f t="shared" si="524"/>
        <v>16520.094745597391</v>
      </c>
      <c r="L536" s="25"/>
      <c r="N536" s="25">
        <f>'Combined Retirement'!$C$18/12</f>
        <v>33932.660666666663</v>
      </c>
      <c r="O536" s="25">
        <f t="shared" si="525"/>
        <v>11007.82546143035</v>
      </c>
      <c r="P536" s="25">
        <f t="shared" si="526"/>
        <v>22924.835205236312</v>
      </c>
      <c r="Q536" s="25">
        <f t="array" aca="1" ref="Q536" ca="1">INDEX('Isaac 401k'!L:L,MATCH('Retirement Calculator'!A536,'Isaac 401k'!N:N,0),0)</f>
        <v>5185160.948949907</v>
      </c>
      <c r="R536" s="25">
        <f t="array" aca="1" ref="R536" ca="1">INDEX('Lorri 401b'!L:L,MATCH('Retirement Calculator'!A536,'Lorri 401b'!N:N,0),0)</f>
        <v>6136323.2680357983</v>
      </c>
      <c r="S536" s="25">
        <f t="shared" ca="1" si="527"/>
        <v>11321484.216985706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6404.7404596389215</v>
      </c>
      <c r="K537" s="25">
        <f t="shared" si="524"/>
        <v>16520.094745597391</v>
      </c>
      <c r="L537" s="25"/>
      <c r="N537" s="25">
        <f>'Combined Retirement'!$C$18/12</f>
        <v>33932.660666666663</v>
      </c>
      <c r="O537" s="25">
        <f t="shared" si="525"/>
        <v>11007.82546143035</v>
      </c>
      <c r="P537" s="25">
        <f t="shared" si="526"/>
        <v>22924.835205236312</v>
      </c>
      <c r="Q537" s="25">
        <f t="array" aca="1" ref="Q537" ca="1">INDEX('Isaac 401k'!L:L,MATCH('Retirement Calculator'!A537,'Isaac 401k'!N:N,0),0)</f>
        <v>5200334.3593589775</v>
      </c>
      <c r="R537" s="25">
        <f t="array" aca="1" ref="R537" ca="1">INDEX('Lorri 401b'!L:L,MATCH('Retirement Calculator'!A537,'Lorri 401b'!N:N,0),0)</f>
        <v>6145302.35317891</v>
      </c>
      <c r="S537" s="25">
        <f t="shared" ca="1" si="527"/>
        <v>11345636.712537888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6404.7404596389215</v>
      </c>
      <c r="K538" s="25">
        <f t="shared" si="524"/>
        <v>16520.094745597391</v>
      </c>
      <c r="L538" s="25"/>
      <c r="N538" s="25">
        <f>'Combined Retirement'!$C$18/12</f>
        <v>33932.660666666663</v>
      </c>
      <c r="O538" s="25">
        <f t="shared" si="525"/>
        <v>11007.82546143035</v>
      </c>
      <c r="P538" s="25">
        <f t="shared" si="526"/>
        <v>22924.835205236312</v>
      </c>
      <c r="Q538" s="25">
        <f t="array" aca="1" ref="Q538" ca="1">INDEX('Isaac 401k'!L:L,MATCH('Retirement Calculator'!A538,'Isaac 401k'!N:N,0),0)</f>
        <v>5215570.9923114199</v>
      </c>
      <c r="R538" s="25">
        <f t="array" aca="1" ref="R538" ca="1">INDEX('Lorri 401b'!L:L,MATCH('Retirement Calculator'!A538,'Lorri 401b'!N:N,0),0)</f>
        <v>6154318.8511767844</v>
      </c>
      <c r="S538" s="25">
        <f t="shared" ca="1" si="527"/>
        <v>11369889.843488205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6404.7404596389215</v>
      </c>
      <c r="K539" s="25">
        <f t="shared" si="524"/>
        <v>16520.094745597391</v>
      </c>
      <c r="L539" s="25"/>
      <c r="N539" s="25">
        <f>'Combined Retirement'!$C$18/12</f>
        <v>33932.660666666663</v>
      </c>
      <c r="O539" s="25">
        <f t="shared" si="525"/>
        <v>11007.82546143035</v>
      </c>
      <c r="P539" s="25">
        <f t="shared" si="526"/>
        <v>22924.835205236312</v>
      </c>
      <c r="Q539" s="25">
        <f t="array" aca="1" ref="Q539" ca="1">INDEX('Isaac 401k'!L:L,MATCH('Retirement Calculator'!A539,'Isaac 401k'!N:N,0),0)</f>
        <v>5230871.1112344973</v>
      </c>
      <c r="R539" s="25">
        <f t="array" aca="1" ref="R539" ca="1">INDEX('Lorri 401b'!L:L,MATCH('Retirement Calculator'!A539,'Lorri 401b'!N:N,0),0)</f>
        <v>6163372.9179163165</v>
      </c>
      <c r="S539" s="25">
        <f t="shared" ca="1" si="527"/>
        <v>11394244.029150814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6404.7404596389215</v>
      </c>
      <c r="K540" s="25">
        <f t="shared" si="524"/>
        <v>16520.094745597391</v>
      </c>
      <c r="L540" s="25"/>
      <c r="N540" s="25">
        <f>'Combined Retirement'!$C$18/12</f>
        <v>33932.660666666663</v>
      </c>
      <c r="O540" s="25">
        <f t="shared" si="525"/>
        <v>11007.82546143035</v>
      </c>
      <c r="P540" s="25">
        <f t="shared" si="526"/>
        <v>22924.835205236312</v>
      </c>
      <c r="Q540" s="25">
        <f t="array" aca="1" ref="Q540" ca="1">INDEX('Isaac 401k'!L:L,MATCH('Retirement Calculator'!A540,'Isaac 401k'!N:N,0),0)</f>
        <v>5246234.9806530876</v>
      </c>
      <c r="R540" s="25">
        <f t="array" aca="1" ref="R540" ca="1">INDEX('Lorri 401b'!L:L,MATCH('Retirement Calculator'!A540,'Lorri 401b'!N:N,0),0)</f>
        <v>6172464.7099339301</v>
      </c>
      <c r="S540" s="25">
        <f t="shared" ca="1" si="527"/>
        <v>11418699.690587018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6404.7404596389215</v>
      </c>
      <c r="K541" s="25">
        <f t="shared" si="524"/>
        <v>16520.094745597391</v>
      </c>
      <c r="L541" s="25"/>
      <c r="N541" s="25">
        <f>'Combined Retirement'!$C$18/12</f>
        <v>33932.660666666663</v>
      </c>
      <c r="O541" s="25">
        <f t="shared" si="525"/>
        <v>11007.82546143035</v>
      </c>
      <c r="P541" s="25">
        <f t="shared" si="526"/>
        <v>22924.835205236312</v>
      </c>
      <c r="Q541" s="25">
        <f t="array" aca="1" ref="Q541" ca="1">INDEX('Isaac 401k'!L:L,MATCH('Retirement Calculator'!A541,'Isaac 401k'!N:N,0),0)</f>
        <v>5261662.8661942547</v>
      </c>
      <c r="R541" s="25">
        <f t="array" aca="1" ref="R541" ca="1">INDEX('Lorri 401b'!L:L,MATCH('Retirement Calculator'!A541,'Lorri 401b'!N:N,0),0)</f>
        <v>6181594.3844182836</v>
      </c>
      <c r="S541" s="25">
        <f t="shared" ca="1" si="527"/>
        <v>11443257.250612538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6404.7404596389215</v>
      </c>
      <c r="K542" s="25">
        <f t="shared" si="524"/>
        <v>16520.094745597391</v>
      </c>
      <c r="L542" s="25"/>
      <c r="N542" s="25">
        <f>'Combined Retirement'!$C$18/12</f>
        <v>33932.660666666663</v>
      </c>
      <c r="O542" s="25">
        <f t="shared" si="525"/>
        <v>11007.82546143035</v>
      </c>
      <c r="P542" s="25">
        <f t="shared" si="526"/>
        <v>22924.835205236312</v>
      </c>
      <c r="Q542" s="25">
        <f t="array" aca="1" ref="Q542" ca="1">INDEX('Isaac 401k'!L:L,MATCH('Retirement Calculator'!A542,'Isaac 401k'!N:N,0),0)</f>
        <v>5277155.0345918434</v>
      </c>
      <c r="R542" s="25">
        <f t="array" aca="1" ref="R542" ca="1">INDEX('Lorri 401b'!L:L,MATCH('Retirement Calculator'!A542,'Lorri 401b'!N:N,0),0)</f>
        <v>6190762.0992129883</v>
      </c>
      <c r="S542" s="25">
        <f t="shared" ca="1" si="527"/>
        <v>11467917.133804832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6404.7404596389215</v>
      </c>
      <c r="K543" s="25">
        <f t="shared" si="524"/>
        <v>16520.094745597391</v>
      </c>
      <c r="L543" s="25"/>
      <c r="N543" s="25">
        <f>'Combined Retirement'!$C$18/12</f>
        <v>33932.660666666663</v>
      </c>
      <c r="O543" s="25">
        <f t="shared" si="525"/>
        <v>11007.82546143035</v>
      </c>
      <c r="P543" s="25">
        <f t="shared" si="526"/>
        <v>22924.835205236312</v>
      </c>
      <c r="Q543" s="25">
        <f t="array" aca="1" ref="Q543" ca="1">INDEX('Isaac 401k'!L:L,MATCH('Retirement Calculator'!A543,'Isaac 401k'!N:N,0),0)</f>
        <v>5292711.7536910893</v>
      </c>
      <c r="R543" s="25">
        <f t="array" aca="1" ref="R543" ca="1">INDEX('Lorri 401b'!L:L,MATCH('Retirement Calculator'!A543,'Lorri 401b'!N:N,0),0)</f>
        <v>6199968.0128193377</v>
      </c>
      <c r="S543" s="25">
        <f t="shared" ca="1" si="527"/>
        <v>11492679.766510427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6404.7404596389215</v>
      </c>
      <c r="K544" s="25">
        <f t="shared" si="524"/>
        <v>16520.094745597391</v>
      </c>
      <c r="L544" s="25"/>
      <c r="N544" s="25">
        <f>'Combined Retirement'!$C$18/12</f>
        <v>33932.660666666663</v>
      </c>
      <c r="O544" s="25">
        <f t="shared" si="525"/>
        <v>11007.82546143035</v>
      </c>
      <c r="P544" s="25">
        <f t="shared" si="526"/>
        <v>22924.835205236312</v>
      </c>
      <c r="Q544" s="25">
        <f t="array" aca="1" ref="Q544" ca="1">INDEX('Isaac 401k'!L:L,MATCH('Retirement Calculator'!A544,'Isaac 401k'!N:N,0),0)</f>
        <v>5308333.2924532481</v>
      </c>
      <c r="R544" s="25">
        <f t="array" aca="1" ref="R544" ca="1">INDEX('Lorri 401b'!L:L,MATCH('Retirement Calculator'!A544,'Lorri 401b'!N:N,0),0)</f>
        <v>6209212.2843990475</v>
      </c>
      <c r="S544" s="25">
        <f t="shared" ca="1" si="527"/>
        <v>11517545.576852296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6404.7404596389215</v>
      </c>
      <c r="K545" s="25">
        <f t="shared" si="524"/>
        <v>16520.094745597391</v>
      </c>
      <c r="L545" s="25"/>
      <c r="N545" s="25">
        <f>'Combined Retirement'!$C$18/12</f>
        <v>33932.660666666663</v>
      </c>
      <c r="O545" s="25">
        <f t="shared" si="525"/>
        <v>11007.82546143035</v>
      </c>
      <c r="P545" s="25">
        <f t="shared" si="526"/>
        <v>22924.835205236312</v>
      </c>
      <c r="Q545" s="25">
        <f t="array" aca="1" ref="Q545" ca="1">INDEX('Isaac 401k'!L:L,MATCH('Retirement Calculator'!A545,'Isaac 401k'!N:N,0),0)</f>
        <v>5324019.9209602494</v>
      </c>
      <c r="R545" s="25">
        <f t="array" aca="1" ref="R545" ca="1">INDEX('Lorri 401b'!L:L,MATCH('Retirement Calculator'!A545,'Lorri 401b'!N:N,0),0)</f>
        <v>6218495.073777006</v>
      </c>
      <c r="S545" s="25">
        <f t="shared" ca="1" si="527"/>
        <v>11542514.994737256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6404.7404596389215</v>
      </c>
      <c r="K546" s="25">
        <f t="shared" si="524"/>
        <v>16520.094745597391</v>
      </c>
      <c r="L546" s="25"/>
      <c r="N546" s="25">
        <f>'Combined Retirement'!$C$18/12</f>
        <v>33932.660666666663</v>
      </c>
      <c r="O546" s="25">
        <f t="shared" si="525"/>
        <v>11007.82546143035</v>
      </c>
      <c r="P546" s="25">
        <f t="shared" si="526"/>
        <v>22924.835205236312</v>
      </c>
      <c r="Q546" s="25">
        <f t="array" aca="1" ref="Q546" ca="1">INDEX('Isaac 401k'!L:L,MATCH('Retirement Calculator'!A546,'Isaac 401k'!N:N,0),0)</f>
        <v>5339771.9104193635</v>
      </c>
      <c r="R546" s="25">
        <f t="array" aca="1" ref="R546" ca="1">INDEX('Lorri 401b'!L:L,MATCH('Retirement Calculator'!A546,'Lorri 401b'!N:N,0),0)</f>
        <v>6227816.541444039</v>
      </c>
      <c r="S546" s="25">
        <f t="shared" ca="1" si="527"/>
        <v>11567588.451863403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6404.7404596389215</v>
      </c>
      <c r="K547" s="25">
        <f t="shared" si="524"/>
        <v>16520.094745597391</v>
      </c>
      <c r="L547" s="25"/>
      <c r="N547" s="25">
        <f>'Combined Retirement'!$C$18/12</f>
        <v>33932.660666666663</v>
      </c>
      <c r="O547" s="25">
        <f t="shared" si="525"/>
        <v>11007.82546143035</v>
      </c>
      <c r="P547" s="25">
        <f t="shared" si="526"/>
        <v>22924.835205236312</v>
      </c>
      <c r="Q547" s="25">
        <f t="array" aca="1" ref="Q547" ca="1">INDEX('Isaac 401k'!L:L,MATCH('Retirement Calculator'!A547,'Isaac 401k'!N:N,0),0)</f>
        <v>5355589.5331678903</v>
      </c>
      <c r="R547" s="25">
        <f t="array" aca="1" ref="R547" ca="1">INDEX('Lorri 401b'!L:L,MATCH('Retirement Calculator'!A547,'Lorri 401b'!N:N,0),0)</f>
        <v>6237176.8485596851</v>
      </c>
      <c r="S547" s="25">
        <f t="shared" ca="1" si="527"/>
        <v>11592766.381727576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6404.7404596389215</v>
      </c>
      <c r="K548" s="25">
        <f t="shared" si="524"/>
        <v>16520.094745597391</v>
      </c>
      <c r="L548" s="25"/>
      <c r="N548" s="25">
        <f>'Combined Retirement'!$C$18/12</f>
        <v>33932.660666666663</v>
      </c>
      <c r="O548" s="25">
        <f t="shared" si="525"/>
        <v>11007.82546143035</v>
      </c>
      <c r="P548" s="25">
        <f t="shared" si="526"/>
        <v>22924.835205236312</v>
      </c>
      <c r="Q548" s="25">
        <f t="array" aca="1" ref="Q548" ca="1">INDEX('Isaac 401k'!L:L,MATCH('Retirement Calculator'!A548,'Isaac 401k'!N:N,0),0)</f>
        <v>5371473.0626778696</v>
      </c>
      <c r="R548" s="25">
        <f t="array" aca="1" ref="R548" ca="1">INDEX('Lorri 401b'!L:L,MATCH('Retirement Calculator'!A548,'Lorri 401b'!N:N,0),0)</f>
        <v>6246576.1569549795</v>
      </c>
      <c r="S548" s="25">
        <f t="shared" ca="1" si="527"/>
        <v>11618049.219632849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6404.7404596389215</v>
      </c>
      <c r="K549" s="25">
        <f t="shared" si="524"/>
        <v>16520.094745597391</v>
      </c>
      <c r="L549" s="25"/>
      <c r="N549" s="25">
        <f>'Combined Retirement'!$C$18/12</f>
        <v>33932.660666666663</v>
      </c>
      <c r="O549" s="25">
        <f t="shared" si="525"/>
        <v>11007.82546143035</v>
      </c>
      <c r="P549" s="25">
        <f t="shared" si="526"/>
        <v>22924.835205236312</v>
      </c>
      <c r="Q549" s="25">
        <f t="array" aca="1" ref="Q549" ca="1">INDEX('Isaac 401k'!L:L,MATCH('Retirement Calculator'!A549,'Isaac 401k'!N:N,0),0)</f>
        <v>5387422.7735608071</v>
      </c>
      <c r="R549" s="25">
        <f t="array" aca="1" ref="R549" ca="1">INDEX('Lorri 401b'!L:L,MATCH('Retirement Calculator'!A549,'Lorri 401b'!N:N,0),0)</f>
        <v>6256014.6291352538</v>
      </c>
      <c r="S549" s="25">
        <f t="shared" ca="1" si="527"/>
        <v>11643437.402696062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6404.7404596389215</v>
      </c>
      <c r="K550" s="25">
        <f t="shared" si="524"/>
        <v>16520.094745597391</v>
      </c>
      <c r="L550" s="25"/>
      <c r="N550" s="25">
        <f>'Combined Retirement'!$C$18/12</f>
        <v>33932.660666666663</v>
      </c>
      <c r="O550" s="25">
        <f t="shared" si="525"/>
        <v>11007.82546143035</v>
      </c>
      <c r="P550" s="25">
        <f t="shared" si="526"/>
        <v>22924.835205236312</v>
      </c>
      <c r="Q550" s="25">
        <f t="array" aca="1" ref="Q550" ca="1">INDEX('Isaac 401k'!L:L,MATCH('Retirement Calculator'!A550,'Isaac 401k'!N:N,0),0)</f>
        <v>5403438.9415724231</v>
      </c>
      <c r="R550" s="25">
        <f t="array" aca="1" ref="R550" ca="1">INDEX('Lorri 401b'!L:L,MATCH('Retirement Calculator'!A550,'Lorri 401b'!N:N,0),0)</f>
        <v>6265492.4282829463</v>
      </c>
      <c r="S550" s="25">
        <f t="shared" ca="1" si="527"/>
        <v>11668931.36985537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6404.7404596389215</v>
      </c>
      <c r="K551" s="25">
        <f t="shared" si="524"/>
        <v>16520.094745597391</v>
      </c>
      <c r="L551" s="25"/>
      <c r="N551" s="25">
        <f>'Combined Retirement'!$C$18/12</f>
        <v>33932.660666666663</v>
      </c>
      <c r="O551" s="25">
        <f t="shared" si="525"/>
        <v>11007.82546143035</v>
      </c>
      <c r="P551" s="25">
        <f t="shared" si="526"/>
        <v>22924.835205236312</v>
      </c>
      <c r="Q551" s="25">
        <f t="array" aca="1" ref="Q551" ca="1">INDEX('Isaac 401k'!L:L,MATCH('Retirement Calculator'!A551,'Isaac 401k'!N:N,0),0)</f>
        <v>5419521.8436174206</v>
      </c>
      <c r="R551" s="25">
        <f t="array" aca="1" ref="R551" ca="1">INDEX('Lorri 401b'!L:L,MATCH('Retirement Calculator'!A551,'Lorri 401b'!N:N,0),0)</f>
        <v>6275009.7182604205</v>
      </c>
      <c r="S551" s="25">
        <f t="shared" ca="1" si="527"/>
        <v>11694531.561877841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6404.7404596389215</v>
      </c>
      <c r="K552" s="25">
        <f t="shared" si="524"/>
        <v>16520.094745597391</v>
      </c>
      <c r="L552" s="25"/>
      <c r="N552" s="25">
        <f>'Combined Retirement'!$C$18/12</f>
        <v>33932.660666666663</v>
      </c>
      <c r="O552" s="25">
        <f t="shared" si="525"/>
        <v>11007.82546143035</v>
      </c>
      <c r="P552" s="25">
        <f t="shared" si="526"/>
        <v>22924.835205236312</v>
      </c>
      <c r="Q552" s="25">
        <f t="array" aca="1" ref="Q552" ca="1">INDEX('Isaac 401k'!L:L,MATCH('Retirement Calculator'!A552,'Isaac 401k'!N:N,0),0)</f>
        <v>5435671.7577542728</v>
      </c>
      <c r="R552" s="25">
        <f t="array" aca="1" ref="R552" ca="1">INDEX('Lorri 401b'!L:L,MATCH('Retirement Calculator'!A552,'Lorri 401b'!N:N,0),0)</f>
        <v>6284566.6636128007</v>
      </c>
      <c r="S552" s="25">
        <f t="shared" ca="1" si="527"/>
        <v>11720238.421367073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6404.7404596389215</v>
      </c>
      <c r="K553" s="25">
        <f t="shared" si="524"/>
        <v>16520.094745597391</v>
      </c>
      <c r="L553" s="25"/>
      <c r="N553" s="25">
        <f>'Combined Retirement'!$C$18/12</f>
        <v>33932.660666666663</v>
      </c>
      <c r="O553" s="25">
        <f t="shared" si="525"/>
        <v>11007.82546143035</v>
      </c>
      <c r="P553" s="25">
        <f t="shared" si="526"/>
        <v>22924.835205236312</v>
      </c>
      <c r="Q553" s="25">
        <f t="array" aca="1" ref="Q553" ca="1">INDEX('Isaac 401k'!L:L,MATCH('Retirement Calculator'!A553,'Isaac 401k'!N:N,0),0)</f>
        <v>5451888.9632000281</v>
      </c>
      <c r="R553" s="25">
        <f t="array" aca="1" ref="R553" ca="1">INDEX('Lorri 401b'!L:L,MATCH('Retirement Calculator'!A553,'Lorri 401b'!N:N,0),0)</f>
        <v>6294163.4295708165</v>
      </c>
      <c r="S553" s="25">
        <f t="shared" ca="1" si="527"/>
        <v>11746052.392770845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6404.7404596389215</v>
      </c>
      <c r="K554" s="25">
        <f t="shared" si="524"/>
        <v>16520.094745597391</v>
      </c>
      <c r="L554" s="25"/>
      <c r="N554" s="25">
        <f>'Combined Retirement'!$C$18/12</f>
        <v>33932.660666666663</v>
      </c>
      <c r="O554" s="25">
        <f t="shared" si="525"/>
        <v>11007.82546143035</v>
      </c>
      <c r="P554" s="25">
        <f t="shared" si="526"/>
        <v>22924.835205236312</v>
      </c>
      <c r="Q554" s="25">
        <f t="array" aca="1" ref="Q554" ca="1">INDEX('Isaac 401k'!L:L,MATCH('Retirement Calculator'!A554,'Isaac 401k'!N:N,0),0)</f>
        <v>5468173.7403351413</v>
      </c>
      <c r="R554" s="25">
        <f t="array" aca="1" ref="R554" ca="1">INDEX('Lorri 401b'!L:L,MATCH('Retirement Calculator'!A554,'Lorri 401b'!N:N,0),0)</f>
        <v>6303800.1820536572</v>
      </c>
      <c r="S554" s="25">
        <f t="shared" ca="1" si="527"/>
        <v>11771973.922388799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6404.7404596389215</v>
      </c>
      <c r="K555" s="25">
        <f t="shared" si="524"/>
        <v>16520.094745597391</v>
      </c>
      <c r="L555" s="25"/>
      <c r="N555" s="25">
        <f>'Combined Retirement'!$C$18/12</f>
        <v>33932.660666666663</v>
      </c>
      <c r="O555" s="25">
        <f t="shared" si="525"/>
        <v>11007.82546143035</v>
      </c>
      <c r="P555" s="25">
        <f t="shared" si="526"/>
        <v>22924.835205236312</v>
      </c>
      <c r="Q555" s="25">
        <f t="array" aca="1" ref="Q555" ca="1">INDEX('Isaac 401k'!L:L,MATCH('Retirement Calculator'!A555,'Isaac 401k'!N:N,0),0)</f>
        <v>5484526.3707083175</v>
      </c>
      <c r="R555" s="25">
        <f t="array" aca="1" ref="R555" ca="1">INDEX('Lorri 401b'!L:L,MATCH('Retirement Calculator'!A555,'Lorri 401b'!N:N,0),0)</f>
        <v>6313477.0876718434</v>
      </c>
      <c r="S555" s="25">
        <f t="shared" ca="1" si="527"/>
        <v>11798003.458380161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6404.7404596389215</v>
      </c>
      <c r="K556" s="25">
        <f t="shared" si="524"/>
        <v>16520.094745597391</v>
      </c>
      <c r="L556" s="25"/>
      <c r="N556" s="25">
        <f>'Combined Retirement'!$C$18/12</f>
        <v>33932.660666666663</v>
      </c>
      <c r="O556" s="25">
        <f t="shared" si="525"/>
        <v>11007.82546143035</v>
      </c>
      <c r="P556" s="25">
        <f t="shared" si="526"/>
        <v>22924.835205236312</v>
      </c>
      <c r="Q556" s="25">
        <f t="array" aca="1" ref="Q556" ca="1">INDEX('Isaac 401k'!L:L,MATCH('Retirement Calculator'!A556,'Isaac 401k'!N:N,0),0)</f>
        <v>5500947.1370413816</v>
      </c>
      <c r="R556" s="25">
        <f t="array" aca="1" ref="R556" ca="1">INDEX('Lorri 401b'!L:L,MATCH('Retirement Calculator'!A556,'Lorri 401b'!N:N,0),0)</f>
        <v>6323194.3137301048</v>
      </c>
      <c r="S556" s="25">
        <f t="shared" ca="1" si="527"/>
        <v>11824141.450771486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6404.7404596389215</v>
      </c>
      <c r="K557" s="25">
        <f t="shared" si="524"/>
        <v>16520.094745597391</v>
      </c>
      <c r="L557" s="25"/>
      <c r="N557" s="25">
        <f>'Combined Retirement'!$C$18/12</f>
        <v>33932.660666666663</v>
      </c>
      <c r="O557" s="25">
        <f t="shared" si="525"/>
        <v>11007.82546143035</v>
      </c>
      <c r="P557" s="25">
        <f t="shared" si="526"/>
        <v>22924.835205236312</v>
      </c>
      <c r="Q557" s="25">
        <f t="array" aca="1" ref="Q557" ca="1">INDEX('Isaac 401k'!L:L,MATCH('Retirement Calculator'!A557,'Isaac 401k'!N:N,0),0)</f>
        <v>5517436.3232341669</v>
      </c>
      <c r="R557" s="25">
        <f t="array" aca="1" ref="R557" ca="1">INDEX('Lorri 401b'!L:L,MATCH('Retirement Calculator'!A557,'Lorri 401b'!N:N,0),0)</f>
        <v>6332952.028230276</v>
      </c>
      <c r="S557" s="25">
        <f t="shared" ca="1" si="527"/>
        <v>11850388.351464443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6404.7404596389215</v>
      </c>
      <c r="K558" s="25">
        <f t="shared" si="524"/>
        <v>16520.094745597391</v>
      </c>
      <c r="L558" s="25"/>
      <c r="N558" s="25">
        <f>'Combined Retirement'!$C$18/12</f>
        <v>33932.660666666663</v>
      </c>
      <c r="O558" s="25">
        <f t="shared" si="525"/>
        <v>11007.82546143035</v>
      </c>
      <c r="P558" s="25">
        <f t="shared" si="526"/>
        <v>22924.835205236312</v>
      </c>
      <c r="Q558" s="25">
        <f t="array" aca="1" ref="Q558" ca="1">INDEX('Isaac 401k'!L:L,MATCH('Retirement Calculator'!A558,'Isaac 401k'!N:N,0),0)</f>
        <v>5533994.2143694218</v>
      </c>
      <c r="R558" s="25">
        <f t="array" aca="1" ref="R558" ca="1">INDEX('Lorri 401b'!L:L,MATCH('Retirement Calculator'!A558,'Lorri 401b'!N:N,0),0)</f>
        <v>6342750.3998741973</v>
      </c>
      <c r="S558" s="25">
        <f t="shared" ca="1" si="527"/>
        <v>11876744.614243619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6404.7404596389215</v>
      </c>
      <c r="K559" s="25">
        <f t="shared" si="524"/>
        <v>16520.094745597391</v>
      </c>
      <c r="L559" s="25"/>
      <c r="N559" s="25">
        <f>'Combined Retirement'!$C$18/12</f>
        <v>33932.660666666663</v>
      </c>
      <c r="O559" s="25">
        <f t="shared" si="525"/>
        <v>11007.82546143035</v>
      </c>
      <c r="P559" s="25">
        <f t="shared" si="526"/>
        <v>22924.835205236312</v>
      </c>
      <c r="Q559" s="25">
        <f t="array" aca="1" ref="Q559" ca="1">INDEX('Isaac 401k'!L:L,MATCH('Retirement Calculator'!A559,'Isaac 401k'!N:N,0),0)</f>
        <v>5550621.0967177404</v>
      </c>
      <c r="R559" s="25">
        <f t="array" aca="1" ref="R559" ca="1">INDEX('Lorri 401b'!L:L,MATCH('Retirement Calculator'!A559,'Lorri 401b'!N:N,0),0)</f>
        <v>6352589.5980666354</v>
      </c>
      <c r="S559" s="25">
        <f t="shared" ca="1" si="527"/>
        <v>11903210.694784377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6404.7404596389215</v>
      </c>
      <c r="K560" s="25">
        <f t="shared" si="524"/>
        <v>16520.094745597391</v>
      </c>
      <c r="L560" s="25"/>
      <c r="N560" s="25">
        <f>'Combined Retirement'!$C$18/12</f>
        <v>33932.660666666663</v>
      </c>
      <c r="O560" s="25">
        <f t="shared" si="525"/>
        <v>11007.82546143035</v>
      </c>
      <c r="P560" s="25">
        <f t="shared" si="526"/>
        <v>22924.835205236312</v>
      </c>
      <c r="Q560" s="25">
        <f t="array" aca="1" ref="Q560" ca="1">INDEX('Isaac 401k'!L:L,MATCH('Retirement Calculator'!A560,'Isaac 401k'!N:N,0),0)</f>
        <v>5567317.2577425102</v>
      </c>
      <c r="R560" s="25">
        <f t="array" aca="1" ref="R560" ca="1">INDEX('Lorri 401b'!L:L,MATCH('Retirement Calculator'!A560,'Lorri 401b'!N:N,0),0)</f>
        <v>6362469.792918209</v>
      </c>
      <c r="S560" s="25">
        <f t="shared" ca="1" si="527"/>
        <v>11929787.050660718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6404.7404596389215</v>
      </c>
      <c r="K561" s="25">
        <f t="shared" si="524"/>
        <v>16520.094745597391</v>
      </c>
      <c r="L561" s="25"/>
      <c r="N561" s="25">
        <f>'Combined Retirement'!$C$18/12</f>
        <v>33932.660666666663</v>
      </c>
      <c r="O561" s="25">
        <f t="shared" si="525"/>
        <v>11007.82546143035</v>
      </c>
      <c r="P561" s="25">
        <f t="shared" si="526"/>
        <v>22924.835205236312</v>
      </c>
      <c r="Q561" s="25">
        <f t="array" aca="1" ref="Q561" ca="1">INDEX('Isaac 401k'!L:L,MATCH('Retirement Calculator'!A561,'Isaac 401k'!N:N,0),0)</f>
        <v>5584082.9861048833</v>
      </c>
      <c r="R561" s="25">
        <f t="array" aca="1" ref="R561" ca="1">INDEX('Lorri 401b'!L:L,MATCH('Retirement Calculator'!A561,'Lorri 401b'!N:N,0),0)</f>
        <v>6372391.15524833</v>
      </c>
      <c r="S561" s="25">
        <f t="shared" ca="1" si="527"/>
        <v>11956474.141353212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6404.7404596389215</v>
      </c>
      <c r="K562" s="25">
        <f t="shared" si="524"/>
        <v>16520.094745597391</v>
      </c>
      <c r="L562" s="25"/>
      <c r="N562" s="25">
        <f>'Combined Retirement'!$C$18/12</f>
        <v>33932.660666666663</v>
      </c>
      <c r="O562" s="25">
        <f t="shared" si="525"/>
        <v>11007.82546143035</v>
      </c>
      <c r="P562" s="25">
        <f t="shared" si="526"/>
        <v>22924.835205236312</v>
      </c>
      <c r="Q562" s="25">
        <f t="array" aca="1" ref="Q562" ca="1">INDEX('Isaac 401k'!L:L,MATCH('Retirement Calculator'!A562,'Isaac 401k'!N:N,0),0)</f>
        <v>5600918.5716687664</v>
      </c>
      <c r="R562" s="25">
        <f t="array" aca="1" ref="R562" ca="1">INDEX('Lorri 401b'!L:L,MATCH('Retirement Calculator'!A562,'Lorri 401b'!N:N,0),0)</f>
        <v>6382353.8565881606</v>
      </c>
      <c r="S562" s="25">
        <f t="shared" ca="1" si="527"/>
        <v>11983272.428256927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6404.7404596389215</v>
      </c>
      <c r="K563" s="25">
        <f t="shared" si="524"/>
        <v>16520.094745597391</v>
      </c>
      <c r="L563" s="25"/>
      <c r="N563" s="25">
        <f>'Combined Retirement'!$C$18/12</f>
        <v>33932.660666666663</v>
      </c>
      <c r="O563" s="25">
        <f t="shared" si="525"/>
        <v>11007.82546143035</v>
      </c>
      <c r="P563" s="25">
        <f t="shared" si="526"/>
        <v>22924.835205236312</v>
      </c>
      <c r="Q563" s="25">
        <f t="array" aca="1" ref="Q563" ca="1">INDEX('Isaac 401k'!L:L,MATCH('Retirement Calculator'!A563,'Isaac 401k'!N:N,0),0)</f>
        <v>5617824.3055058327</v>
      </c>
      <c r="R563" s="25">
        <f t="array" aca="1" ref="R563" ca="1">INDEX('Lorri 401b'!L:L,MATCH('Retirement Calculator'!A563,'Lorri 401b'!N:N,0),0)</f>
        <v>6392358.0691835731</v>
      </c>
      <c r="S563" s="25">
        <f t="shared" ca="1" si="527"/>
        <v>12010182.374689406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6404.7404596389215</v>
      </c>
      <c r="K564" s="25">
        <f t="shared" si="524"/>
        <v>16520.094745597391</v>
      </c>
      <c r="L564" s="25"/>
      <c r="N564" s="25">
        <f>'Combined Retirement'!$C$18/12</f>
        <v>33932.660666666663</v>
      </c>
      <c r="O564" s="25">
        <f t="shared" si="525"/>
        <v>11007.82546143035</v>
      </c>
      <c r="P564" s="25">
        <f t="shared" si="526"/>
        <v>22924.835205236312</v>
      </c>
      <c r="Q564" s="25">
        <f t="array" aca="1" ref="Q564" ca="1">INDEX('Isaac 401k'!L:L,MATCH('Retirement Calculator'!A564,'Isaac 401k'!N:N,0),0)</f>
        <v>5634800.4799005529</v>
      </c>
      <c r="R564" s="25">
        <f t="array" aca="1" ref="R564" ca="1">INDEX('Lorri 401b'!L:L,MATCH('Retirement Calculator'!A564,'Lorri 401b'!N:N,0),0)</f>
        <v>6402403.9659981336</v>
      </c>
      <c r="S564" s="25">
        <f t="shared" ca="1" si="527"/>
        <v>12037204.445898686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6404.7404596389215</v>
      </c>
      <c r="K565" s="25">
        <f t="shared" si="524"/>
        <v>16520.094745597391</v>
      </c>
      <c r="L565" s="25"/>
      <c r="N565" s="25">
        <f>'Combined Retirement'!$C$18/12</f>
        <v>33932.660666666663</v>
      </c>
      <c r="O565" s="25">
        <f t="shared" si="525"/>
        <v>11007.82546143035</v>
      </c>
      <c r="P565" s="25">
        <f t="shared" si="526"/>
        <v>22924.835205236312</v>
      </c>
      <c r="Q565" s="25">
        <f t="array" aca="1" ref="Q565" ca="1">INDEX('Isaac 401k'!L:L,MATCH('Retirement Calculator'!A565,'Isaac 401k'!N:N,0),0)</f>
        <v>5651847.3883552514</v>
      </c>
      <c r="R565" s="25">
        <f t="array" aca="1" ref="R565" ca="1">INDEX('Lorri 401b'!L:L,MATCH('Retirement Calculator'!A565,'Lorri 401b'!N:N,0),0)</f>
        <v>6412491.7207160881</v>
      </c>
      <c r="S565" s="25">
        <f t="shared" ca="1" si="527"/>
        <v>12064339.10907134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6404.7404596389215</v>
      </c>
      <c r="K566" s="25">
        <f t="shared" si="524"/>
        <v>16520.094745597391</v>
      </c>
      <c r="L566" s="25"/>
      <c r="N566" s="25">
        <f>'Combined Retirement'!$C$18/12</f>
        <v>33932.660666666663</v>
      </c>
      <c r="O566" s="25">
        <f t="shared" si="525"/>
        <v>11007.82546143035</v>
      </c>
      <c r="P566" s="25">
        <f t="shared" si="526"/>
        <v>22924.835205236312</v>
      </c>
      <c r="Q566" s="25">
        <f t="array" aca="1" ref="Q566" ca="1">INDEX('Isaac 401k'!L:L,MATCH('Retirement Calculator'!A566,'Isaac 401k'!N:N,0),0)</f>
        <v>5668965.3255951777</v>
      </c>
      <c r="R566" s="25">
        <f t="array" aca="1" ref="R566" ca="1">INDEX('Lorri 401b'!L:L,MATCH('Retirement Calculator'!A566,'Lorri 401b'!N:N,0),0)</f>
        <v>6422621.5077453675</v>
      </c>
      <c r="S566" s="25">
        <f t="shared" ca="1" si="527"/>
        <v>12091586.833340544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6404.7404596389215</v>
      </c>
      <c r="K567" s="25">
        <f t="shared" si="524"/>
        <v>16520.094745597391</v>
      </c>
      <c r="L567" s="25"/>
      <c r="N567" s="25">
        <f>'Combined Retirement'!$C$18/12</f>
        <v>33932.660666666663</v>
      </c>
      <c r="O567" s="25">
        <f t="shared" si="525"/>
        <v>11007.82546143035</v>
      </c>
      <c r="P567" s="25">
        <f t="shared" si="526"/>
        <v>22924.835205236312</v>
      </c>
      <c r="Q567" s="25">
        <f t="array" aca="1" ref="Q567" ca="1">INDEX('Isaac 401k'!L:L,MATCH('Retirement Calculator'!A567,'Isaac 401k'!N:N,0),0)</f>
        <v>5686154.5875736037</v>
      </c>
      <c r="R567" s="25">
        <f t="array" aca="1" ref="R567" ca="1">INDEX('Lorri 401b'!L:L,MATCH('Retirement Calculator'!A567,'Lorri 401b'!N:N,0),0)</f>
        <v>6432793.5022206018</v>
      </c>
      <c r="S567" s="25">
        <f t="shared" ca="1" si="527"/>
        <v>12118948.089794206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6404.7404596389215</v>
      </c>
      <c r="K568" s="25">
        <f t="shared" si="524"/>
        <v>16520.094745597391</v>
      </c>
      <c r="L568" s="25"/>
      <c r="N568" s="25">
        <f>'Combined Retirement'!$C$18/12</f>
        <v>33932.660666666663</v>
      </c>
      <c r="O568" s="25">
        <f t="shared" si="525"/>
        <v>11007.82546143035</v>
      </c>
      <c r="P568" s="25">
        <f t="shared" si="526"/>
        <v>22924.835205236312</v>
      </c>
      <c r="Q568" s="25">
        <f t="array" aca="1" ref="Q568" ca="1">INDEX('Isaac 401k'!L:L,MATCH('Retirement Calculator'!A568,'Isaac 401k'!N:N,0),0)</f>
        <v>5703415.4714769395</v>
      </c>
      <c r="R568" s="25">
        <f t="array" aca="1" ref="R568" ca="1">INDEX('Lorri 401b'!L:L,MATCH('Retirement Calculator'!A568,'Lorri 401b'!N:N,0),0)</f>
        <v>6443007.8800061494</v>
      </c>
      <c r="S568" s="25">
        <f t="shared" ca="1" si="527"/>
        <v>12146423.351483088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6404.7404596389215</v>
      </c>
      <c r="K569" s="25">
        <f t="shared" si="524"/>
        <v>16520.094745597391</v>
      </c>
      <c r="L569" s="25"/>
      <c r="N569" s="25">
        <f>'Combined Retirement'!$C$18/12</f>
        <v>33932.660666666663</v>
      </c>
      <c r="O569" s="25">
        <f t="shared" si="525"/>
        <v>11007.82546143035</v>
      </c>
      <c r="P569" s="25">
        <f t="shared" si="526"/>
        <v>22924.835205236312</v>
      </c>
      <c r="Q569" s="25">
        <f t="array" aca="1" ref="Q569" ca="1">INDEX('Isaac 401k'!L:L,MATCH('Retirement Calculator'!A569,'Isaac 401k'!N:N,0),0)</f>
        <v>5720748.2757298732</v>
      </c>
      <c r="R569" s="25">
        <f t="array" aca="1" ref="R569" ca="1">INDEX('Lorri 401b'!L:L,MATCH('Retirement Calculator'!A569,'Lorri 401b'!N:N,0),0)</f>
        <v>6453264.8176991371</v>
      </c>
      <c r="S569" s="25">
        <f t="shared" ca="1" si="527"/>
        <v>12174013.09342901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6404.7404596389215</v>
      </c>
      <c r="K570" s="25">
        <f t="shared" si="524"/>
        <v>16520.094745597391</v>
      </c>
      <c r="L570" s="25"/>
      <c r="N570" s="25">
        <f>'Combined Retirement'!$C$18/12</f>
        <v>33932.660666666663</v>
      </c>
      <c r="O570" s="25">
        <f t="shared" si="525"/>
        <v>11007.82546143035</v>
      </c>
      <c r="P570" s="25">
        <f t="shared" si="526"/>
        <v>22924.835205236312</v>
      </c>
      <c r="Q570" s="25">
        <f t="array" aca="1" ref="Q570" ca="1">INDEX('Isaac 401k'!L:L,MATCH('Retirement Calculator'!A570,'Isaac 401k'!N:N,0),0)</f>
        <v>5738153.3000005269</v>
      </c>
      <c r="R570" s="25">
        <f t="array" aca="1" ref="R570" ca="1">INDEX('Lorri 401b'!L:L,MATCH('Retirement Calculator'!A570,'Lorri 401b'!N:N,0),0)</f>
        <v>6463564.492632512</v>
      </c>
      <c r="S570" s="25">
        <f t="shared" ca="1" si="527"/>
        <v>12201717.792633038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6404.7404596389215</v>
      </c>
      <c r="K571" s="25">
        <f t="shared" si="524"/>
        <v>16520.094745597391</v>
      </c>
      <c r="L571" s="25"/>
      <c r="N571" s="25">
        <f>'Combined Retirement'!$C$18/12</f>
        <v>33932.660666666663</v>
      </c>
      <c r="O571" s="25">
        <f t="shared" si="525"/>
        <v>11007.82546143035</v>
      </c>
      <c r="P571" s="25">
        <f t="shared" si="526"/>
        <v>22924.835205236312</v>
      </c>
      <c r="Q571" s="25">
        <f t="array" aca="1" ref="Q571" ca="1">INDEX('Isaac 401k'!L:L,MATCH('Retirement Calculator'!A571,'Isaac 401k'!N:N,0),0)</f>
        <v>5755630.8452056423</v>
      </c>
      <c r="R571" s="25">
        <f t="array" aca="1" ref="R571" ca="1">INDEX('Lorri 401b'!L:L,MATCH('Retirement Calculator'!A571,'Lorri 401b'!N:N,0),0)</f>
        <v>6473907.08287811</v>
      </c>
      <c r="S571" s="25">
        <f t="shared" ca="1" si="527"/>
        <v>12229537.928083751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6404.7404596389215</v>
      </c>
      <c r="K572" s="25">
        <f t="shared" si="524"/>
        <v>16520.094745597391</v>
      </c>
      <c r="L572" s="25"/>
      <c r="N572" s="25">
        <f>'Combined Retirement'!$C$18/12</f>
        <v>33932.660666666663</v>
      </c>
      <c r="O572" s="25">
        <f t="shared" si="525"/>
        <v>11007.82546143035</v>
      </c>
      <c r="P572" s="25">
        <f t="shared" si="526"/>
        <v>22924.835205236312</v>
      </c>
      <c r="Q572" s="25">
        <f t="array" aca="1" ref="Q572" ca="1">INDEX('Isaac 401k'!L:L,MATCH('Retirement Calculator'!A572,'Isaac 401k'!N:N,0),0)</f>
        <v>5773181.213515779</v>
      </c>
      <c r="R572" s="25">
        <f t="array" aca="1" ref="R572" ca="1">INDEX('Lorri 401b'!L:L,MATCH('Retirement Calculator'!A572,'Lorri 401b'!N:N,0),0)</f>
        <v>6484292.7672497313</v>
      </c>
      <c r="S572" s="25">
        <f t="shared" ca="1" si="527"/>
        <v>12257473.98076551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6404.7404596389215</v>
      </c>
      <c r="K573" s="25">
        <f t="shared" si="524"/>
        <v>16520.094745597391</v>
      </c>
      <c r="L573" s="25"/>
      <c r="N573" s="25">
        <f>'Combined Retirement'!$C$18/12</f>
        <v>33932.660666666663</v>
      </c>
      <c r="O573" s="25">
        <f t="shared" si="525"/>
        <v>11007.82546143035</v>
      </c>
      <c r="P573" s="25">
        <f t="shared" si="526"/>
        <v>22924.835205236312</v>
      </c>
      <c r="Q573" s="25">
        <f t="array" aca="1" ref="Q573" ca="1">INDEX('Isaac 401k'!L:L,MATCH('Retirement Calculator'!A573,'Isaac 401k'!N:N,0),0)</f>
        <v>5790804.7083605407</v>
      </c>
      <c r="R573" s="25">
        <f t="array" aca="1" ref="R573" ca="1">INDEX('Lorri 401b'!L:L,MATCH('Retirement Calculator'!A573,'Lorri 401b'!N:N,0),0)</f>
        <v>6494721.7253062343</v>
      </c>
      <c r="S573" s="25">
        <f t="shared" ca="1" si="527"/>
        <v>12285526.433666775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6404.7404596389215</v>
      </c>
      <c r="K574" s="25">
        <f t="shared" si="524"/>
        <v>16520.094745597391</v>
      </c>
      <c r="L574" s="25"/>
      <c r="N574" s="25">
        <f>'Combined Retirement'!$C$18/12</f>
        <v>33932.660666666663</v>
      </c>
      <c r="O574" s="25">
        <f t="shared" si="525"/>
        <v>11007.82546143035</v>
      </c>
      <c r="P574" s="25">
        <f t="shared" si="526"/>
        <v>22924.835205236312</v>
      </c>
      <c r="Q574" s="25">
        <f t="array" aca="1" ref="Q574" ca="1">INDEX('Isaac 401k'!L:L,MATCH('Retirement Calculator'!A574,'Isaac 401k'!N:N,0),0)</f>
        <v>5808501.6344338227</v>
      </c>
      <c r="R574" s="25">
        <f t="array" aca="1" ref="R574" ca="1">INDEX('Lorri 401b'!L:L,MATCH('Retirement Calculator'!A574,'Lorri 401b'!N:N,0),0)</f>
        <v>6505194.1373546394</v>
      </c>
      <c r="S574" s="25">
        <f t="shared" ca="1" si="527"/>
        <v>12313695.771788463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6404.7404596389215</v>
      </c>
      <c r="K575" s="25">
        <f t="shared" si="524"/>
        <v>16520.094745597391</v>
      </c>
      <c r="L575" s="25"/>
      <c r="N575" s="25">
        <f>'Combined Retirement'!$C$18/12</f>
        <v>33932.660666666663</v>
      </c>
      <c r="O575" s="25">
        <f t="shared" si="525"/>
        <v>11007.82546143035</v>
      </c>
      <c r="P575" s="25">
        <f t="shared" si="526"/>
        <v>22924.835205236312</v>
      </c>
      <c r="Q575" s="25">
        <f t="array" aca="1" ref="Q575" ca="1">INDEX('Isaac 401k'!L:L,MATCH('Retirement Calculator'!A575,'Isaac 401k'!N:N,0),0)</f>
        <v>5826272.2976990761</v>
      </c>
      <c r="R575" s="25">
        <f t="array" aca="1" ref="R575" ca="1">INDEX('Lorri 401b'!L:L,MATCH('Retirement Calculator'!A575,'Lorri 401b'!N:N,0),0)</f>
        <v>6515710.1844532462</v>
      </c>
      <c r="S575" s="25">
        <f t="shared" ca="1" si="527"/>
        <v>12341982.482152322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6404.7404596389215</v>
      </c>
      <c r="K576" s="25">
        <f t="shared" si="524"/>
        <v>16520.094745597391</v>
      </c>
      <c r="L576" s="25"/>
      <c r="N576" s="25">
        <f>'Combined Retirement'!$C$18/12</f>
        <v>33932.660666666663</v>
      </c>
      <c r="O576" s="25">
        <f t="shared" si="525"/>
        <v>11007.82546143035</v>
      </c>
      <c r="P576" s="25">
        <f t="shared" si="526"/>
        <v>22924.835205236312</v>
      </c>
      <c r="Q576" s="25">
        <f t="array" aca="1" ref="Q576" ca="1">INDEX('Isaac 401k'!L:L,MATCH('Retirement Calculator'!A576,'Isaac 401k'!N:N,0),0)</f>
        <v>5844117.0053946022</v>
      </c>
      <c r="R576" s="25">
        <f t="array" aca="1" ref="R576" ca="1">INDEX('Lorri 401b'!L:L,MATCH('Retirement Calculator'!A576,'Lorri 401b'!N:N,0),0)</f>
        <v>6526270.048414764</v>
      </c>
      <c r="S576" s="25">
        <f t="shared" ca="1" si="527"/>
        <v>12370387.053809367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6404.7404596389215</v>
      </c>
      <c r="K577" s="25">
        <f t="shared" si="524"/>
        <v>16520.094745597391</v>
      </c>
      <c r="L577" s="25"/>
      <c r="N577" s="25">
        <f>'Combined Retirement'!$C$18/12</f>
        <v>33932.660666666663</v>
      </c>
      <c r="O577" s="25">
        <f t="shared" si="525"/>
        <v>11007.82546143035</v>
      </c>
      <c r="P577" s="25">
        <f t="shared" si="526"/>
        <v>22924.835205236312</v>
      </c>
      <c r="Q577" s="25">
        <f t="array" aca="1" ref="Q577" ca="1">INDEX('Isaac 401k'!L:L,MATCH('Retirement Calculator'!A577,'Isaac 401k'!N:N,0),0)</f>
        <v>5862036.0660388591</v>
      </c>
      <c r="R577" s="25">
        <f t="array" aca="1" ref="R577" ca="1">INDEX('Lorri 401b'!L:L,MATCH('Retirement Calculator'!A577,'Lorri 401b'!N:N,0),0)</f>
        <v>6536873.9118094547</v>
      </c>
      <c r="S577" s="25">
        <f t="shared" ca="1" si="527"/>
        <v>12398909.977848314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6404.7404596389215</v>
      </c>
      <c r="K578" s="25">
        <f t="shared" si="524"/>
        <v>16520.094745597391</v>
      </c>
      <c r="L578" s="25"/>
      <c r="N578" s="25">
        <f>'Combined Retirement'!$C$18/12</f>
        <v>33932.660666666663</v>
      </c>
      <c r="O578" s="25">
        <f t="shared" si="525"/>
        <v>11007.82546143035</v>
      </c>
      <c r="P578" s="25">
        <f t="shared" si="526"/>
        <v>22924.835205236312</v>
      </c>
      <c r="Q578" s="25">
        <f t="array" aca="1" ref="Q578" ca="1">INDEX('Isaac 401k'!L:L,MATCH('Retirement Calculator'!A578,'Isaac 401k'!N:N,0),0)</f>
        <v>5880029.7894358002</v>
      </c>
      <c r="R578" s="25">
        <f t="array" aca="1" ref="R578" ca="1">INDEX('Lorri 401b'!L:L,MATCH('Retirement Calculator'!A578,'Lorri 401b'!N:N,0),0)</f>
        <v>6547521.95796829</v>
      </c>
      <c r="S578" s="25">
        <f t="shared" ca="1" si="527"/>
        <v>12427551.747404091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6404.7404596389215</v>
      </c>
      <c r="K579" s="25">
        <f t="shared" si="524"/>
        <v>16520.094745597391</v>
      </c>
      <c r="L579" s="25"/>
      <c r="N579" s="25">
        <f>'Combined Retirement'!$C$18/12</f>
        <v>33932.660666666663</v>
      </c>
      <c r="O579" s="25">
        <f t="shared" si="525"/>
        <v>11007.82546143035</v>
      </c>
      <c r="P579" s="25">
        <f t="shared" si="526"/>
        <v>22924.835205236312</v>
      </c>
      <c r="Q579" s="25">
        <f t="array" aca="1" ref="Q579" ca="1">INDEX('Isaac 401k'!L:L,MATCH('Retirement Calculator'!A579,'Isaac 401k'!N:N,0),0)</f>
        <v>5898098.4866802292</v>
      </c>
      <c r="R579" s="25">
        <f t="array" aca="1" ref="R579" ca="1">INDEX('Lorri 401b'!L:L,MATCH('Retirement Calculator'!A579,'Lorri 401b'!N:N,0),0)</f>
        <v>6558214.3709861198</v>
      </c>
      <c r="S579" s="25">
        <f t="shared" ca="1" si="527"/>
        <v>12456312.857666349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6404.7404596389215</v>
      </c>
      <c r="K580" s="25">
        <f t="shared" si="524"/>
        <v>16520.094745597391</v>
      </c>
      <c r="L580" s="25"/>
      <c r="N580" s="25">
        <f>'Combined Retirement'!$C$18/12</f>
        <v>33932.660666666663</v>
      </c>
      <c r="O580" s="25">
        <f t="shared" si="525"/>
        <v>11007.82546143035</v>
      </c>
      <c r="P580" s="25">
        <f t="shared" si="526"/>
        <v>22924.835205236312</v>
      </c>
      <c r="Q580" s="25">
        <f t="array" aca="1" ref="Q580" ca="1">INDEX('Isaac 401k'!L:L,MATCH('Retirement Calculator'!A580,'Isaac 401k'!N:N,0),0)</f>
        <v>5916242.4701631768</v>
      </c>
      <c r="R580" s="25">
        <f t="array" aca="1" ref="R580" ca="1">INDEX('Lorri 401b'!L:L,MATCH('Retirement Calculator'!A580,'Lorri 401b'!N:N,0),0)</f>
        <v>6568951.3357248576</v>
      </c>
      <c r="S580" s="25">
        <f t="shared" ca="1" si="527"/>
        <v>12485193.805888034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6404.7404596389215</v>
      </c>
      <c r="K581" s="25">
        <f t="shared" si="524"/>
        <v>16520.094745597391</v>
      </c>
      <c r="L581" s="25"/>
      <c r="N581" s="25">
        <f>'Combined Retirement'!$C$18/12</f>
        <v>33932.660666666663</v>
      </c>
      <c r="O581" s="25">
        <f t="shared" si="525"/>
        <v>11007.82546143035</v>
      </c>
      <c r="P581" s="25">
        <f t="shared" si="526"/>
        <v>22924.835205236312</v>
      </c>
      <c r="Q581" s="25">
        <f t="array" aca="1" ref="Q581" ca="1">INDEX('Isaac 401k'!L:L,MATCH('Retirement Calculator'!A581,'Isaac 401k'!N:N,0),0)</f>
        <v>5934462.053577303</v>
      </c>
      <c r="R581" s="25">
        <f t="array" aca="1" ref="R581" ca="1">INDEX('Lorri 401b'!L:L,MATCH('Retirement Calculator'!A581,'Lorri 401b'!N:N,0),0)</f>
        <v>6579733.0378166735</v>
      </c>
      <c r="S581" s="25">
        <f t="shared" ca="1" si="527"/>
        <v>12514195.091393977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6404.7404596389215</v>
      </c>
      <c r="K582" s="25">
        <f t="shared" si="524"/>
        <v>16520.094745597391</v>
      </c>
      <c r="L582" s="25"/>
      <c r="N582" s="25">
        <f>'Combined Retirement'!$C$18/12</f>
        <v>33932.660666666663</v>
      </c>
      <c r="O582" s="25">
        <f t="shared" si="525"/>
        <v>11007.82546143035</v>
      </c>
      <c r="P582" s="25">
        <f t="shared" si="526"/>
        <v>22924.835205236312</v>
      </c>
      <c r="Q582" s="25">
        <f t="array" aca="1" ref="Q582" ca="1">INDEX('Isaac 401k'!L:L,MATCH('Retirement Calculator'!A582,'Isaac 401k'!N:N,0),0)</f>
        <v>5952757.5519223213</v>
      </c>
      <c r="R582" s="25">
        <f t="array" aca="1" ref="R582" ca="1">INDEX('Lorri 401b'!L:L,MATCH('Retirement Calculator'!A582,'Lorri 401b'!N:N,0),0)</f>
        <v>6590559.6636672048</v>
      </c>
      <c r="S582" s="25">
        <f t="shared" ca="1" si="527"/>
        <v>12543317.215589527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6404.7404596389215</v>
      </c>
      <c r="K583" s="25">
        <f t="shared" si="524"/>
        <v>16520.094745597391</v>
      </c>
      <c r="L583" s="25"/>
      <c r="N583" s="25">
        <f>'Combined Retirement'!$C$18/12</f>
        <v>33932.660666666663</v>
      </c>
      <c r="O583" s="25">
        <f t="shared" si="525"/>
        <v>11007.82546143035</v>
      </c>
      <c r="P583" s="25">
        <f t="shared" si="526"/>
        <v>22924.835205236312</v>
      </c>
      <c r="Q583" s="25">
        <f t="array" aca="1" ref="Q583" ca="1">INDEX('Isaac 401k'!L:L,MATCH('Retirement Calculator'!A583,'Isaac 401k'!N:N,0),0)</f>
        <v>5971129.2815104434</v>
      </c>
      <c r="R583" s="25">
        <f t="array" aca="1" ref="R583" ca="1">INDEX('Lorri 401b'!L:L,MATCH('Retirement Calculator'!A583,'Lorri 401b'!N:N,0),0)</f>
        <v>6601431.4004587801</v>
      </c>
      <c r="S583" s="25">
        <f t="shared" ca="1" si="527"/>
        <v>12572560.681969224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6404.7404596389215</v>
      </c>
      <c r="K584" s="25">
        <f t="shared" si="524"/>
        <v>16520.094745597391</v>
      </c>
      <c r="L584" s="25"/>
      <c r="N584" s="25">
        <f>'Combined Retirement'!$C$18/12</f>
        <v>33932.660666666663</v>
      </c>
      <c r="O584" s="25">
        <f t="shared" si="525"/>
        <v>11007.82546143035</v>
      </c>
      <c r="P584" s="25">
        <f t="shared" si="526"/>
        <v>22924.835205236312</v>
      </c>
      <c r="Q584" s="25">
        <f t="array" aca="1" ref="Q584" ca="1">INDEX('Isaac 401k'!L:L,MATCH('Retirement Calculator'!A584,'Isaac 401k'!N:N,0),0)</f>
        <v>5989577.5599718494</v>
      </c>
      <c r="R584" s="25">
        <f t="array" aca="1" ref="R584" ca="1">INDEX('Lorri 401b'!L:L,MATCH('Retirement Calculator'!A584,'Lorri 401b'!N:N,0),0)</f>
        <v>6612348.436153654</v>
      </c>
      <c r="S584" s="25">
        <f t="shared" ca="1" si="527"/>
        <v>12601925.996125504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6404.7404596389215</v>
      </c>
      <c r="K585" s="25">
        <f t="shared" si="524"/>
        <v>16520.094745597391</v>
      </c>
      <c r="L585" s="25"/>
      <c r="N585" s="25">
        <f>'Combined Retirement'!$C$18/12</f>
        <v>33932.660666666663</v>
      </c>
      <c r="O585" s="25">
        <f t="shared" si="525"/>
        <v>11007.82546143035</v>
      </c>
      <c r="P585" s="25">
        <f t="shared" si="526"/>
        <v>22924.835205236312</v>
      </c>
      <c r="Q585" s="25">
        <f t="array" aca="1" ref="Q585" ca="1">INDEX('Isaac 401k'!L:L,MATCH('Retirement Calculator'!A585,'Isaac 401k'!N:N,0),0)</f>
        <v>6008102.7062601782</v>
      </c>
      <c r="R585" s="25">
        <f t="array" aca="1" ref="R585" ca="1">INDEX('Lorri 401b'!L:L,MATCH('Retirement Calculator'!A585,'Lorri 401b'!N:N,0),0)</f>
        <v>6623310.9594972562</v>
      </c>
      <c r="S585" s="25">
        <f t="shared" ca="1" si="527"/>
        <v>12631413.665757434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6404.7404596389215</v>
      </c>
      <c r="K586" s="25">
        <f t="shared" si="524"/>
        <v>16520.094745597391</v>
      </c>
      <c r="L586" s="25"/>
      <c r="N586" s="25">
        <f>'Combined Retirement'!$C$18/12</f>
        <v>33932.660666666663</v>
      </c>
      <c r="O586" s="25">
        <f t="shared" si="525"/>
        <v>11007.82546143035</v>
      </c>
      <c r="P586" s="25">
        <f t="shared" si="526"/>
        <v>22924.835205236312</v>
      </c>
      <c r="Q586" s="25">
        <f t="array" aca="1" ref="Q586" ca="1">INDEX('Isaac 401k'!L:L,MATCH('Retirement Calculator'!A586,'Isaac 401k'!N:N,0),0)</f>
        <v>6026705.0406580418</v>
      </c>
      <c r="R586" s="25">
        <f t="array" aca="1" ref="R586" ca="1">INDEX('Lorri 401b'!L:L,MATCH('Retirement Calculator'!A586,'Lorri 401b'!N:N,0),0)</f>
        <v>6634319.1600214569</v>
      </c>
      <c r="S586" s="25">
        <f t="shared" ca="1" si="527"/>
        <v>12661024.2006795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6404.7404596389215</v>
      </c>
      <c r="K587" s="25">
        <f t="shared" si="524"/>
        <v>16520.094745597391</v>
      </c>
      <c r="L587" s="25"/>
      <c r="N587" s="25">
        <f>'Combined Retirement'!$C$18/12</f>
        <v>33932.660666666663</v>
      </c>
      <c r="O587" s="25">
        <f t="shared" si="525"/>
        <v>11007.82546143035</v>
      </c>
      <c r="P587" s="25">
        <f t="shared" si="526"/>
        <v>22924.835205236312</v>
      </c>
      <c r="Q587" s="25">
        <f t="array" aca="1" ref="Q587" ca="1">INDEX('Isaac 401k'!L:L,MATCH('Retirement Calculator'!A587,'Isaac 401k'!N:N,0),0)</f>
        <v>6045384.884782563</v>
      </c>
      <c r="R587" s="25">
        <f t="array" aca="1" ref="R587" ca="1">INDEX('Lorri 401b'!L:L,MATCH('Retirement Calculator'!A587,'Lorri 401b'!N:N,0),0)</f>
        <v>6645373.2280478422</v>
      </c>
      <c r="S587" s="25">
        <f t="shared" ca="1" si="527"/>
        <v>12690758.112830404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6404.7404596389215</v>
      </c>
      <c r="K588" s="25">
        <f t="shared" si="524"/>
        <v>16520.094745597391</v>
      </c>
      <c r="L588" s="25"/>
      <c r="N588" s="25">
        <f>'Combined Retirement'!$C$18/12</f>
        <v>33932.660666666663</v>
      </c>
      <c r="O588" s="25">
        <f t="shared" si="525"/>
        <v>11007.82546143035</v>
      </c>
      <c r="P588" s="25">
        <f t="shared" si="526"/>
        <v>22924.835205236312</v>
      </c>
      <c r="Q588" s="25">
        <f t="array" aca="1" ref="Q588" ca="1">INDEX('Isaac 401k'!L:L,MATCH('Retirement Calculator'!A588,'Isaac 401k'!N:N,0),0)</f>
        <v>6064142.561590936</v>
      </c>
      <c r="R588" s="25">
        <f t="array" aca="1" ref="R588" ca="1">INDEX('Lorri 401b'!L:L,MATCH('Retirement Calculator'!A588,'Lorri 401b'!N:N,0),0)</f>
        <v>6656473.3546910034</v>
      </c>
      <c r="S588" s="25">
        <f t="shared" ca="1" si="527"/>
        <v>12720615.916281939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6404.7404596389215</v>
      </c>
      <c r="K589" s="25">
        <f t="shared" si="524"/>
        <v>16520.094745597391</v>
      </c>
      <c r="L589" s="25"/>
      <c r="N589" s="25">
        <f>'Combined Retirement'!$C$18/12</f>
        <v>33932.660666666663</v>
      </c>
      <c r="O589" s="25">
        <f t="shared" si="525"/>
        <v>11007.82546143035</v>
      </c>
      <c r="P589" s="25">
        <f t="shared" si="526"/>
        <v>22924.835205236312</v>
      </c>
      <c r="Q589" s="25">
        <f t="array" aca="1" ref="Q589" ca="1">INDEX('Isaac 401k'!L:L,MATCH('Retirement Calculator'!A589,'Isaac 401k'!N:N,0),0)</f>
        <v>6082978.3953860113</v>
      </c>
      <c r="R589" s="25">
        <f t="array" aca="1" ref="R589" ca="1">INDEX('Lorri 401b'!L:L,MATCH('Retirement Calculator'!A589,'Lorri 401b'!N:N,0),0)</f>
        <v>6667619.7318618447</v>
      </c>
      <c r="S589" s="25">
        <f t="shared" ca="1" si="527"/>
        <v>12750598.127247855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6404.7404596389215</v>
      </c>
      <c r="K590" s="25">
        <f t="shared" si="524"/>
        <v>16520.094745597391</v>
      </c>
      <c r="L590" s="25"/>
      <c r="N590" s="25">
        <f>'Combined Retirement'!$C$18/12</f>
        <v>33932.660666666663</v>
      </c>
      <c r="O590" s="25">
        <f t="shared" si="525"/>
        <v>11007.82546143035</v>
      </c>
      <c r="P590" s="25">
        <f t="shared" si="526"/>
        <v>22924.835205236312</v>
      </c>
      <c r="Q590" s="25">
        <f t="array" aca="1" ref="Q590" ca="1">INDEX('Isaac 401k'!L:L,MATCH('Retirement Calculator'!A590,'Isaac 401k'!N:N,0),0)</f>
        <v>6101892.7118218988</v>
      </c>
      <c r="R590" s="25">
        <f t="array" aca="1" ref="R590" ca="1">INDEX('Lorri 401b'!L:L,MATCH('Retirement Calculator'!A590,'Lorri 401b'!N:N,0),0)</f>
        <v>6678812.5522708977</v>
      </c>
      <c r="S590" s="25">
        <f t="shared" ca="1" si="527"/>
        <v>12780705.264092796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6404.7404596389215</v>
      </c>
      <c r="K591" s="25">
        <f t="shared" si="524"/>
        <v>16520.094745597391</v>
      </c>
      <c r="L591" s="25"/>
      <c r="N591" s="25">
        <f>'Combined Retirement'!$C$18/12</f>
        <v>33932.660666666663</v>
      </c>
      <c r="O591" s="25">
        <f t="shared" si="525"/>
        <v>11007.82546143035</v>
      </c>
      <c r="P591" s="25">
        <f t="shared" si="526"/>
        <v>22924.835205236312</v>
      </c>
      <c r="Q591" s="25">
        <f t="array" aca="1" ref="Q591" ca="1">INDEX('Isaac 401k'!L:L,MATCH('Retirement Calculator'!A591,'Isaac 401k'!N:N,0),0)</f>
        <v>6120885.8379096026</v>
      </c>
      <c r="R591" s="25">
        <f t="array" aca="1" ref="R591" ca="1">INDEX('Lorri 401b'!L:L,MATCH('Retirement Calculator'!A591,'Lorri 401b'!N:N,0),0)</f>
        <v>6690052.0094316555</v>
      </c>
      <c r="S591" s="25">
        <f t="shared" ca="1" si="527"/>
        <v>12810937.847341258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6404.7404596389215</v>
      </c>
      <c r="K592" s="25">
        <f t="shared" si="524"/>
        <v>16520.094745597391</v>
      </c>
      <c r="L592" s="25"/>
      <c r="N592" s="25">
        <f>'Combined Retirement'!$C$18/12</f>
        <v>33932.660666666663</v>
      </c>
      <c r="O592" s="25">
        <f t="shared" si="525"/>
        <v>11007.82546143035</v>
      </c>
      <c r="P592" s="25">
        <f t="shared" si="526"/>
        <v>22924.835205236312</v>
      </c>
      <c r="Q592" s="25">
        <f t="array" aca="1" ref="Q592" ca="1">INDEX('Isaac 401k'!L:L,MATCH('Retirement Calculator'!A592,'Isaac 401k'!N:N,0),0)</f>
        <v>6139958.1020226721</v>
      </c>
      <c r="R592" s="25">
        <f t="array" aca="1" ref="R592" ca="1">INDEX('Lorri 401b'!L:L,MATCH('Retirement Calculator'!A592,'Lorri 401b'!N:N,0),0)</f>
        <v>6701338.2976639159</v>
      </c>
      <c r="S592" s="25">
        <f t="shared" ca="1" si="527"/>
        <v>12841296.399686588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6404.7404596389215</v>
      </c>
      <c r="K593" s="25">
        <f t="shared" si="524"/>
        <v>16520.094745597391</v>
      </c>
      <c r="L593" s="25"/>
      <c r="N593" s="25">
        <f>'Combined Retirement'!$C$18/12</f>
        <v>33932.660666666663</v>
      </c>
      <c r="O593" s="25">
        <f t="shared" si="525"/>
        <v>11007.82546143035</v>
      </c>
      <c r="P593" s="25">
        <f t="shared" si="526"/>
        <v>22924.835205236312</v>
      </c>
      <c r="Q593" s="25">
        <f t="array" aca="1" ref="Q593" ca="1">INDEX('Isaac 401k'!L:L,MATCH('Retirement Calculator'!A593,'Isaac 401k'!N:N,0),0)</f>
        <v>6159109.8339028796</v>
      </c>
      <c r="R593" s="25">
        <f t="array" aca="1" ref="R593" ca="1">INDEX('Lorri 401b'!L:L,MATCH('Retirement Calculator'!A593,'Lorri 401b'!N:N,0),0)</f>
        <v>6712671.6120971441</v>
      </c>
      <c r="S593" s="25">
        <f t="shared" ca="1" si="527"/>
        <v>12871781.446000025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6404.7404596389215</v>
      </c>
      <c r="K594" s="25">
        <f t="shared" si="524"/>
        <v>16520.094745597391</v>
      </c>
      <c r="L594" s="25"/>
      <c r="N594" s="25">
        <f>'Combined Retirement'!$C$18/12</f>
        <v>33932.660666666663</v>
      </c>
      <c r="O594" s="25">
        <f t="shared" si="525"/>
        <v>11007.82546143035</v>
      </c>
      <c r="P594" s="25">
        <f t="shared" si="526"/>
        <v>22924.835205236312</v>
      </c>
      <c r="Q594" s="25">
        <f t="array" aca="1" ref="Q594" ca="1">INDEX('Isaac 401k'!L:L,MATCH('Retirement Calculator'!A594,'Isaac 401k'!N:N,0),0)</f>
        <v>6178341.3646659208</v>
      </c>
      <c r="R594" s="25">
        <f t="array" aca="1" ref="R594" ca="1">INDEX('Lorri 401b'!L:L,MATCH('Retirement Calculator'!A594,'Lorri 401b'!N:N,0),0)</f>
        <v>6724052.1486738445</v>
      </c>
      <c r="S594" s="25">
        <f t="shared" ca="1" si="527"/>
        <v>12902393.513339765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6404.7404596389215</v>
      </c>
      <c r="K595" s="25">
        <f t="shared" si="524"/>
        <v>16520.094745597391</v>
      </c>
      <c r="L595" s="25"/>
      <c r="N595" s="25">
        <f>'Combined Retirement'!$C$18/12</f>
        <v>33932.660666666663</v>
      </c>
      <c r="O595" s="25">
        <f t="shared" si="525"/>
        <v>11007.82546143035</v>
      </c>
      <c r="P595" s="25">
        <f t="shared" si="526"/>
        <v>22924.835205236312</v>
      </c>
      <c r="Q595" s="25">
        <f t="array" aca="1" ref="Q595" ca="1">INDEX('Isaac 401k'!L:L,MATCH('Retirement Calculator'!A595,'Isaac 401k'!N:N,0),0)</f>
        <v>6197653.0268071415</v>
      </c>
      <c r="R595" s="25">
        <f t="array" aca="1" ref="R595" ca="1">INDEX('Lorri 401b'!L:L,MATCH('Retirement Calculator'!A595,'Lorri 401b'!N:N,0),0)</f>
        <v>6735480.1041529477</v>
      </c>
      <c r="S595" s="25">
        <f t="shared" ca="1" si="527"/>
        <v>12933133.130960088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6404.7404596389215</v>
      </c>
      <c r="K596" s="25">
        <f t="shared" si="524"/>
        <v>16520.094745597391</v>
      </c>
      <c r="L596" s="25"/>
      <c r="N596" s="25">
        <f>'Combined Retirement'!$C$18/12</f>
        <v>33932.660666666663</v>
      </c>
      <c r="O596" s="25">
        <f t="shared" si="525"/>
        <v>11007.82546143035</v>
      </c>
      <c r="P596" s="25">
        <f t="shared" si="526"/>
        <v>22924.835205236312</v>
      </c>
      <c r="Q596" s="25">
        <f t="array" aca="1" ref="Q596" ca="1">INDEX('Isaac 401k'!L:L,MATCH('Retirement Calculator'!A596,'Isaac 401k'!N:N,0),0)</f>
        <v>6217045.1542072846</v>
      </c>
      <c r="R596" s="25">
        <f t="array" aca="1" ref="R596" ca="1">INDEX('Lorri 401b'!L:L,MATCH('Retirement Calculator'!A596,'Lorri 401b'!N:N,0),0)</f>
        <v>6746955.6761132134</v>
      </c>
      <c r="S596" s="25">
        <f t="shared" ca="1" si="527"/>
        <v>12964000.830320498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6404.7404596389215</v>
      </c>
      <c r="K597" s="25">
        <f t="shared" si="524"/>
        <v>16520.094745597391</v>
      </c>
      <c r="L597" s="25"/>
      <c r="N597" s="25">
        <f>'Combined Retirement'!$C$18/12</f>
        <v>33932.660666666663</v>
      </c>
      <c r="O597" s="25">
        <f t="shared" si="525"/>
        <v>11007.82546143035</v>
      </c>
      <c r="P597" s="25">
        <f t="shared" si="526"/>
        <v>22924.835205236312</v>
      </c>
      <c r="Q597" s="25">
        <f t="array" aca="1" ref="Q597" ca="1">INDEX('Isaac 401k'!L:L,MATCH('Retirement Calculator'!A597,'Isaac 401k'!N:N,0),0)</f>
        <v>6236518.0821382608</v>
      </c>
      <c r="R597" s="25">
        <f t="array" aca="1" ref="R597" ca="1">INDEX('Lorri 401b'!L:L,MATCH('Retirement Calculator'!A597,'Lorri 401b'!N:N,0),0)</f>
        <v>6758479.062956647</v>
      </c>
      <c r="S597" s="25">
        <f t="shared" ca="1" si="527"/>
        <v>12994997.145094909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6404.7404596389215</v>
      </c>
      <c r="K598" s="25">
        <f t="shared" si="524"/>
        <v>16520.094745597391</v>
      </c>
      <c r="L598" s="25"/>
      <c r="N598" s="25">
        <f>'Combined Retirement'!$C$18/12</f>
        <v>33932.660666666663</v>
      </c>
      <c r="O598" s="25">
        <f t="shared" si="525"/>
        <v>11007.82546143035</v>
      </c>
      <c r="P598" s="25">
        <f t="shared" si="526"/>
        <v>22924.835205236312</v>
      </c>
      <c r="Q598" s="25">
        <f t="array" aca="1" ref="Q598" ca="1">INDEX('Isaac 401k'!L:L,MATCH('Retirement Calculator'!A598,'Isaac 401k'!N:N,0),0)</f>
        <v>6256072.14726895</v>
      </c>
      <c r="R598" s="25">
        <f t="array" aca="1" ref="R598" ca="1">INDEX('Lorri 401b'!L:L,MATCH('Retirement Calculator'!A598,'Lorri 401b'!N:N,0),0)</f>
        <v>6770050.4639119282</v>
      </c>
      <c r="S598" s="25">
        <f t="shared" ca="1" si="527"/>
        <v>13026122.611180879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6404.7404596389215</v>
      </c>
      <c r="K599" s="25">
        <f t="shared" si="524"/>
        <v>16520.094745597391</v>
      </c>
      <c r="L599" s="25"/>
      <c r="N599" s="25">
        <f>'Combined Retirement'!$C$18/12</f>
        <v>33932.660666666663</v>
      </c>
      <c r="O599" s="25">
        <f t="shared" si="525"/>
        <v>11007.82546143035</v>
      </c>
      <c r="P599" s="25">
        <f t="shared" si="526"/>
        <v>22924.835205236312</v>
      </c>
      <c r="Q599" s="25">
        <f t="array" aca="1" ref="Q599" ca="1">INDEX('Isaac 401k'!L:L,MATCH('Retirement Calculator'!A599,'Isaac 401k'!N:N,0),0)</f>
        <v>6275707.6876710169</v>
      </c>
      <c r="R599" s="25">
        <f t="array" aca="1" ref="R599" ca="1">INDEX('Lorri 401b'!L:L,MATCH('Retirement Calculator'!A599,'Lorri 401b'!N:N,0),0)</f>
        <v>6781670.0790378572</v>
      </c>
      <c r="S599" s="25">
        <f t="shared" ca="1" si="527"/>
        <v>13057377.766708873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6404.7404596389215</v>
      </c>
      <c r="K600" s="25">
        <f t="shared" si="524"/>
        <v>16520.094745597391</v>
      </c>
      <c r="L600" s="25"/>
      <c r="N600" s="25">
        <f>'Combined Retirement'!$C$18/12</f>
        <v>33932.660666666663</v>
      </c>
      <c r="O600" s="25">
        <f t="shared" si="525"/>
        <v>11007.82546143035</v>
      </c>
      <c r="P600" s="25">
        <f t="shared" si="526"/>
        <v>22924.835205236312</v>
      </c>
      <c r="Q600" s="25">
        <f t="array" aca="1" ref="Q600" ca="1">INDEX('Isaac 401k'!L:L,MATCH('Retirement Calculator'!A600,'Isaac 401k'!N:N,0),0)</f>
        <v>6295425.0428247591</v>
      </c>
      <c r="R600" s="25">
        <f t="array" aca="1" ref="R600" ca="1">INDEX('Lorri 401b'!L:L,MATCH('Retirement Calculator'!A600,'Lorri 401b'!N:N,0),0)</f>
        <v>6793338.1092268107</v>
      </c>
      <c r="S600" s="25">
        <f t="shared" ca="1" si="527"/>
        <v>13088763.15205157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6404.7404596389215</v>
      </c>
      <c r="K601" s="25">
        <f t="shared" si="524"/>
        <v>16520.094745597391</v>
      </c>
      <c r="L601" s="25"/>
      <c r="N601" s="25">
        <f>'Combined Retirement'!$C$18/12</f>
        <v>33932.660666666663</v>
      </c>
      <c r="O601" s="25">
        <f t="shared" si="525"/>
        <v>11007.82546143035</v>
      </c>
      <c r="P601" s="25">
        <f t="shared" si="526"/>
        <v>22924.835205236312</v>
      </c>
      <c r="Q601" s="25">
        <f t="array" aca="1" ref="Q601" ca="1">INDEX('Isaac 401k'!L:L,MATCH('Retirement Calculator'!A601,'Isaac 401k'!N:N,0),0)</f>
        <v>6315224.5536249755</v>
      </c>
      <c r="R601" s="25">
        <f t="array" aca="1" ref="R601" ca="1">INDEX('Lorri 401b'!L:L,MATCH('Retirement Calculator'!A601,'Lorri 401b'!N:N,0),0)</f>
        <v>6805054.7562082177</v>
      </c>
      <c r="S601" s="25">
        <f t="shared" ca="1" si="527"/>
        <v>13120279.309833193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6404.7404596389215</v>
      </c>
      <c r="K602" s="25">
        <f t="shared" si="524"/>
        <v>16520.094745597391</v>
      </c>
      <c r="L602" s="25"/>
      <c r="N602" s="25">
        <f>'Combined Retirement'!$C$18/12</f>
        <v>33932.660666666663</v>
      </c>
      <c r="O602" s="25">
        <f t="shared" si="525"/>
        <v>11007.82546143035</v>
      </c>
      <c r="P602" s="25">
        <f t="shared" si="526"/>
        <v>22924.835205236312</v>
      </c>
      <c r="Q602" s="25">
        <f t="array" aca="1" ref="Q602" ca="1">INDEX('Isaac 401k'!L:L,MATCH('Retirement Calculator'!A602,'Isaac 401k'!N:N,0),0)</f>
        <v>6335106.5623868592</v>
      </c>
      <c r="R602" s="25">
        <f t="array" aca="1" ref="R602" ca="1">INDEX('Lorri 401b'!L:L,MATCH('Retirement Calculator'!A602,'Lorri 401b'!N:N,0),0)</f>
        <v>6816820.2225520471</v>
      </c>
      <c r="S602" s="25">
        <f t="shared" ca="1" si="527"/>
        <v>13151926.784938905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6404.7404596389215</v>
      </c>
      <c r="K603" s="25">
        <f t="shared" si="524"/>
        <v>16520.094745597391</v>
      </c>
      <c r="L603" s="25"/>
      <c r="N603" s="25">
        <f>'Combined Retirement'!$C$18/12</f>
        <v>33932.660666666663</v>
      </c>
      <c r="O603" s="25">
        <f t="shared" si="525"/>
        <v>11007.82546143035</v>
      </c>
      <c r="P603" s="25">
        <f t="shared" si="526"/>
        <v>22924.835205236312</v>
      </c>
      <c r="Q603" s="25">
        <f t="array" aca="1" ref="Q603" ca="1">INDEX('Isaac 401k'!L:L,MATCH('Retirement Calculator'!A603,'Isaac 401k'!N:N,0),0)</f>
        <v>6355071.4128519176</v>
      </c>
      <c r="R603" s="25">
        <f t="array" aca="1" ref="R603" ca="1">INDEX('Lorri 401b'!L:L,MATCH('Retirement Calculator'!A603,'Lorri 401b'!N:N,0),0)</f>
        <v>6828634.7116723098</v>
      </c>
      <c r="S603" s="25">
        <f t="shared" ca="1" si="527"/>
        <v>13183706.124524228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6404.7404596389215</v>
      </c>
      <c r="K604" s="25">
        <f t="shared" si="524"/>
        <v>16520.094745597391</v>
      </c>
      <c r="L604" s="25"/>
      <c r="N604" s="25">
        <f>'Combined Retirement'!$C$18/12</f>
        <v>33932.660666666663</v>
      </c>
      <c r="O604" s="25">
        <f t="shared" si="525"/>
        <v>11007.82546143035</v>
      </c>
      <c r="P604" s="25">
        <f t="shared" si="526"/>
        <v>22924.835205236312</v>
      </c>
      <c r="Q604" s="25">
        <f t="array" aca="1" ref="Q604" ca="1">INDEX('Isaac 401k'!L:L,MATCH('Retirement Calculator'!A604,'Isaac 401k'!N:N,0),0)</f>
        <v>6375119.4501939137</v>
      </c>
      <c r="R604" s="25">
        <f t="array" aca="1" ref="R604" ca="1">INDEX('Lorri 401b'!L:L,MATCH('Retirement Calculator'!A604,'Lorri 401b'!N:N,0),0)</f>
        <v>6840498.4278305732</v>
      </c>
      <c r="S604" s="25">
        <f t="shared" ca="1" si="527"/>
        <v>13215617.878024487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6404.7404596389215</v>
      </c>
      <c r="K605" s="25">
        <f t="shared" si="524"/>
        <v>16520.094745597391</v>
      </c>
      <c r="L605" s="25"/>
      <c r="N605" s="25">
        <f>'Combined Retirement'!$C$18/12</f>
        <v>33932.660666666663</v>
      </c>
      <c r="O605" s="25">
        <f t="shared" si="525"/>
        <v>11007.82546143035</v>
      </c>
      <c r="P605" s="25">
        <f t="shared" si="526"/>
        <v>22924.835205236312</v>
      </c>
      <c r="Q605" s="25">
        <f t="array" aca="1" ref="Q605" ca="1">INDEX('Isaac 401k'!L:L,MATCH('Retirement Calculator'!A605,'Isaac 401k'!N:N,0),0)</f>
        <v>6395251.0210248344</v>
      </c>
      <c r="R605" s="25">
        <f t="array" aca="1" ref="R605" ca="1">INDEX('Lorri 401b'!L:L,MATCH('Retirement Calculator'!A605,'Lorri 401b'!N:N,0),0)</f>
        <v>6852411.5761394957</v>
      </c>
      <c r="S605" s="25">
        <f t="shared" ca="1" si="527"/>
        <v>13247662.597164329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6404.7404596389215</v>
      </c>
      <c r="K606" s="25">
        <f t="shared" si="524"/>
        <v>16520.094745597391</v>
      </c>
      <c r="L606" s="25"/>
      <c r="N606" s="25">
        <f>'Combined Retirement'!$C$18/12</f>
        <v>33932.660666666663</v>
      </c>
      <c r="O606" s="25">
        <f t="shared" si="525"/>
        <v>11007.82546143035</v>
      </c>
      <c r="P606" s="25">
        <f t="shared" si="526"/>
        <v>22924.835205236312</v>
      </c>
      <c r="Q606" s="25">
        <f t="array" aca="1" ref="Q606" ca="1">INDEX('Isaac 401k'!L:L,MATCH('Retirement Calculator'!A606,'Isaac 401k'!N:N,0),0)</f>
        <v>6415466.4734008843</v>
      </c>
      <c r="R606" s="25">
        <f t="array" aca="1" ref="R606" ca="1">INDEX('Lorri 401b'!L:L,MATCH('Retirement Calculator'!A606,'Lorri 401b'!N:N,0),0)</f>
        <v>6864374.3625663724</v>
      </c>
      <c r="S606" s="25">
        <f t="shared" ca="1" si="527"/>
        <v>13279840.835967258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6404.7404596389215</v>
      </c>
      <c r="K607" s="25">
        <f t="shared" si="524"/>
        <v>16520.094745597391</v>
      </c>
      <c r="L607" s="25"/>
      <c r="N607" s="25">
        <f>'Combined Retirement'!$C$18/12</f>
        <v>33932.660666666663</v>
      </c>
      <c r="O607" s="25">
        <f t="shared" si="525"/>
        <v>11007.82546143035</v>
      </c>
      <c r="P607" s="25">
        <f t="shared" si="526"/>
        <v>22924.835205236312</v>
      </c>
      <c r="Q607" s="25">
        <f t="array" aca="1" ref="Q607" ca="1">INDEX('Isaac 401k'!L:L,MATCH('Retirement Calculator'!A607,'Isaac 401k'!N:N,0),0)</f>
        <v>6435766.1568285013</v>
      </c>
      <c r="R607" s="25">
        <f t="array" aca="1" ref="R607" ca="1">INDEX('Lorri 401b'!L:L,MATCH('Retirement Calculator'!A607,'Lorri 401b'!N:N,0),0)</f>
        <v>6876386.9939366942</v>
      </c>
      <c r="S607" s="25">
        <f t="shared" ca="1" si="527"/>
        <v>13312153.150765195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6404.7404596389215</v>
      </c>
      <c r="K608" s="25">
        <f t="shared" si="524"/>
        <v>16520.094745597391</v>
      </c>
      <c r="L608" s="25"/>
      <c r="N608" s="25">
        <f>'Combined Retirement'!$C$18/12</f>
        <v>33932.660666666663</v>
      </c>
      <c r="O608" s="25">
        <f t="shared" si="525"/>
        <v>11007.82546143035</v>
      </c>
      <c r="P608" s="25">
        <f t="shared" si="526"/>
        <v>22924.835205236312</v>
      </c>
      <c r="Q608" s="25">
        <f t="array" aca="1" ref="Q608" ca="1">INDEX('Isaac 401k'!L:L,MATCH('Retirement Calculator'!A608,'Isaac 401k'!N:N,0),0)</f>
        <v>6456150.4222703995</v>
      </c>
      <c r="R608" s="25">
        <f t="array" aca="1" ref="R608" ca="1">INDEX('Lorri 401b'!L:L,MATCH('Retirement Calculator'!A608,'Lorri 401b'!N:N,0),0)</f>
        <v>6888449.6779377256</v>
      </c>
      <c r="S608" s="25">
        <f t="shared" ca="1" si="527"/>
        <v>13344600.100208126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6404.7404596389215</v>
      </c>
      <c r="K609" s="25">
        <f t="shared" si="524"/>
        <v>16520.094745597391</v>
      </c>
      <c r="L609" s="25"/>
      <c r="N609" s="25">
        <f>'Combined Retirement'!$C$18/12</f>
        <v>33932.660666666663</v>
      </c>
      <c r="O609" s="25">
        <f t="shared" si="525"/>
        <v>11007.82546143035</v>
      </c>
      <c r="P609" s="25">
        <f t="shared" si="526"/>
        <v>22924.835205236312</v>
      </c>
      <c r="Q609" s="25">
        <f t="array" aca="1" ref="Q609" ca="1">INDEX('Isaac 401k'!L:L,MATCH('Retirement Calculator'!A609,'Isaac 401k'!N:N,0),0)</f>
        <v>6476619.6221516393</v>
      </c>
      <c r="R609" s="25">
        <f t="array" aca="1" ref="R609" ca="1">INDEX('Lorri 401b'!L:L,MATCH('Retirement Calculator'!A609,'Lorri 401b'!N:N,0),0)</f>
        <v>6900562.6231220951</v>
      </c>
      <c r="S609" s="25">
        <f t="shared" ca="1" si="527"/>
        <v>13377182.245273735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6404.7404596389215</v>
      </c>
      <c r="K610" s="25">
        <f t="shared" si="524"/>
        <v>16520.094745597391</v>
      </c>
      <c r="L610" s="25"/>
      <c r="N610" s="25">
        <f>'Combined Retirement'!$C$18/12</f>
        <v>33932.660666666663</v>
      </c>
      <c r="O610" s="25">
        <f t="shared" si="525"/>
        <v>11007.82546143035</v>
      </c>
      <c r="P610" s="25">
        <f t="shared" si="526"/>
        <v>22924.835205236312</v>
      </c>
      <c r="Q610" s="25">
        <f t="array" aca="1" ref="Q610" ca="1">INDEX('Isaac 401k'!L:L,MATCH('Retirement Calculator'!A610,'Isaac 401k'!N:N,0),0)</f>
        <v>6497174.1103657177</v>
      </c>
      <c r="R610" s="25">
        <f t="array" aca="1" ref="R610" ca="1">INDEX('Lorri 401b'!L:L,MATCH('Retirement Calculator'!A610,'Lorri 401b'!N:N,0),0)</f>
        <v>6912726.0389113994</v>
      </c>
      <c r="S610" s="25">
        <f t="shared" ca="1" si="527"/>
        <v>13409900.149277117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6404.7404596389215</v>
      </c>
      <c r="K611" s="25">
        <f t="shared" si="524"/>
        <v>16520.094745597391</v>
      </c>
      <c r="L611" s="25"/>
      <c r="N611" s="25">
        <f>'Combined Retirement'!$C$18/12</f>
        <v>33932.660666666663</v>
      </c>
      <c r="O611" s="25">
        <f t="shared" si="525"/>
        <v>11007.82546143035</v>
      </c>
      <c r="P611" s="25">
        <f t="shared" si="526"/>
        <v>22924.835205236312</v>
      </c>
      <c r="Q611" s="25">
        <f t="array" aca="1" ref="Q611" ca="1">INDEX('Isaac 401k'!L:L,MATCH('Retirement Calculator'!A611,'Isaac 401k'!N:N,0),0)</f>
        <v>6517814.2422806881</v>
      </c>
      <c r="R611" s="25">
        <f t="array" aca="1" ref="R611" ca="1">INDEX('Lorri 401b'!L:L,MATCH('Retirement Calculator'!A611,'Lorri 401b'!N:N,0),0)</f>
        <v>6924940.1355998255</v>
      </c>
      <c r="S611" s="25">
        <f t="shared" ca="1" si="527"/>
        <v>13442754.377880514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6404.7404596389215</v>
      </c>
      <c r="K612" s="25">
        <f t="shared" si="524"/>
        <v>16520.094745597391</v>
      </c>
      <c r="L612" s="25"/>
      <c r="N612" s="25">
        <f>'Combined Retirement'!$C$18/12</f>
        <v>33932.660666666663</v>
      </c>
      <c r="O612" s="25">
        <f t="shared" si="525"/>
        <v>11007.82546143035</v>
      </c>
      <c r="P612" s="25">
        <f t="shared" si="526"/>
        <v>22924.835205236312</v>
      </c>
      <c r="Q612" s="25">
        <f t="array" aca="1" ref="Q612" ca="1">INDEX('Isaac 401k'!L:L,MATCH('Retirement Calculator'!A612,'Isaac 401k'!N:N,0),0)</f>
        <v>6538540.3747453038</v>
      </c>
      <c r="R612" s="25">
        <f t="array" aca="1" ref="R612" ca="1">INDEX('Lorri 401b'!L:L,MATCH('Retirement Calculator'!A612,'Lorri 401b'!N:N,0),0)</f>
        <v>6937205.124357787</v>
      </c>
      <c r="S612" s="25">
        <f t="shared" ca="1" si="527"/>
        <v>13475745.499103092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6404.7404596389215</v>
      </c>
      <c r="K613" s="25">
        <f t="shared" si="524"/>
        <v>16520.094745597391</v>
      </c>
      <c r="L613" s="25"/>
      <c r="N613" s="25">
        <f>'Combined Retirement'!$C$18/12</f>
        <v>33932.660666666663</v>
      </c>
      <c r="O613" s="25">
        <f t="shared" si="525"/>
        <v>11007.82546143035</v>
      </c>
      <c r="P613" s="25">
        <f t="shared" si="526"/>
        <v>22924.835205236312</v>
      </c>
      <c r="Q613" s="25">
        <f t="array" aca="1" ref="Q613" ca="1">INDEX('Isaac 401k'!L:L,MATCH('Retirement Calculator'!A613,'Isaac 401k'!N:N,0),0)</f>
        <v>6559352.866095189</v>
      </c>
      <c r="R613" s="25">
        <f t="array" aca="1" ref="R613" ca="1">INDEX('Lorri 401b'!L:L,MATCH('Retirement Calculator'!A613,'Lorri 401b'!N:N,0),0)</f>
        <v>6949521.2172355736</v>
      </c>
      <c r="S613" s="25">
        <f t="shared" ca="1" si="527"/>
        <v>13508874.083330762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6404.7404596389215</v>
      </c>
      <c r="K614" s="25">
        <f t="shared" si="524"/>
        <v>16520.094745597391</v>
      </c>
      <c r="L614" s="25"/>
      <c r="N614" s="25">
        <f>'Combined Retirement'!$C$18/12</f>
        <v>33932.660666666663</v>
      </c>
      <c r="O614" s="25">
        <f t="shared" si="525"/>
        <v>11007.82546143035</v>
      </c>
      <c r="P614" s="25">
        <f t="shared" si="526"/>
        <v>22924.835205236312</v>
      </c>
      <c r="Q614" s="25">
        <f t="array" aca="1" ref="Q614" ca="1">INDEX('Isaac 401k'!L:L,MATCH('Retirement Calculator'!A614,'Isaac 401k'!N:N,0),0)</f>
        <v>6580252.0761590321</v>
      </c>
      <c r="R614" s="25">
        <f t="array" aca="1" ref="R614" ca="1">INDEX('Lorri 401b'!L:L,MATCH('Retirement Calculator'!A614,'Lorri 401b'!N:N,0),0)</f>
        <v>6961888.6271670172</v>
      </c>
      <c r="S614" s="25">
        <f t="shared" ca="1" si="527"/>
        <v>13542140.70332605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6404.7404596389215</v>
      </c>
      <c r="K615" s="25">
        <f t="shared" si="524"/>
        <v>16520.094745597391</v>
      </c>
      <c r="L615" s="25"/>
      <c r="N615" s="25">
        <f>'Combined Retirement'!$C$18/12</f>
        <v>33932.660666666663</v>
      </c>
      <c r="O615" s="25">
        <f t="shared" si="525"/>
        <v>11007.82546143035</v>
      </c>
      <c r="P615" s="25">
        <f t="shared" si="526"/>
        <v>22924.835205236312</v>
      </c>
      <c r="Q615" s="25">
        <f t="array" aca="1" ref="Q615" ca="1">INDEX('Isaac 401k'!L:L,MATCH('Retirement Calculator'!A615,'Isaac 401k'!N:N,0),0)</f>
        <v>6601238.366264808</v>
      </c>
      <c r="R615" s="25">
        <f t="array" aca="1" ref="R615" ca="1">INDEX('Lorri 401b'!L:L,MATCH('Retirement Calculator'!A615,'Lorri 401b'!N:N,0),0)</f>
        <v>6974307.5679731751</v>
      </c>
      <c r="S615" s="25">
        <f t="shared" ca="1" si="527"/>
        <v>13575545.934237983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6404.7404596389215</v>
      </c>
      <c r="K616" s="25">
        <f t="shared" si="524"/>
        <v>16520.094745597391</v>
      </c>
      <c r="L616" s="25"/>
      <c r="N616" s="25">
        <f>'Combined Retirement'!$C$18/12</f>
        <v>33932.660666666663</v>
      </c>
      <c r="O616" s="25">
        <f t="shared" si="525"/>
        <v>11007.82546143035</v>
      </c>
      <c r="P616" s="25">
        <f t="shared" si="526"/>
        <v>22924.835205236312</v>
      </c>
      <c r="Q616" s="25">
        <f t="array" aca="1" ref="Q616" ca="1">INDEX('Isaac 401k'!L:L,MATCH('Retirement Calculator'!A616,'Isaac 401k'!N:N,0),0)</f>
        <v>6622312.0992460242</v>
      </c>
      <c r="R616" s="25">
        <f t="array" aca="1" ref="R616" ca="1">INDEX('Lorri 401b'!L:L,MATCH('Retirement Calculator'!A616,'Lorri 401b'!N:N,0),0)</f>
        <v>6986778.2543660253</v>
      </c>
      <c r="S616" s="25">
        <f t="shared" ca="1" si="527"/>
        <v>13609090.35361205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6404.7404596389215</v>
      </c>
      <c r="K617" s="25">
        <f t="shared" si="524"/>
        <v>16520.094745597391</v>
      </c>
      <c r="L617" s="25"/>
      <c r="N617" s="25">
        <f>'Combined Retirement'!$C$18/12</f>
        <v>33932.660666666663</v>
      </c>
      <c r="O617" s="25">
        <f t="shared" si="525"/>
        <v>11007.82546143035</v>
      </c>
      <c r="P617" s="25">
        <f t="shared" si="526"/>
        <v>22924.835205236312</v>
      </c>
      <c r="Q617" s="25">
        <f t="array" aca="1" ref="Q617" ca="1">INDEX('Isaac 401k'!L:L,MATCH('Retirement Calculator'!A617,'Isaac 401k'!N:N,0),0)</f>
        <v>6643473.6394479955</v>
      </c>
      <c r="R617" s="25">
        <f t="array" aca="1" ref="R617" ca="1">INDEX('Lorri 401b'!L:L,MATCH('Retirement Calculator'!A617,'Lorri 401b'!N:N,0),0)</f>
        <v>6999300.9019521791</v>
      </c>
      <c r="S617" s="25">
        <f t="shared" ca="1" si="527"/>
        <v>13642774.541400176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6404.7404596389215</v>
      </c>
      <c r="K618" s="25">
        <f t="shared" si="524"/>
        <v>16520.094745597391</v>
      </c>
      <c r="L618" s="25"/>
      <c r="N618" s="25">
        <f>'Combined Retirement'!$C$18/12</f>
        <v>33932.660666666663</v>
      </c>
      <c r="O618" s="25">
        <f t="shared" si="525"/>
        <v>11007.82546143035</v>
      </c>
      <c r="P618" s="25">
        <f t="shared" si="526"/>
        <v>22924.835205236312</v>
      </c>
      <c r="Q618" s="25">
        <f t="array" aca="1" ref="Q618" ca="1">INDEX('Isaac 401k'!L:L,MATCH('Retirement Calculator'!A618,'Isaac 401k'!N:N,0),0)</f>
        <v>6664723.352734142</v>
      </c>
      <c r="R618" s="25">
        <f t="array" aca="1" ref="R618" ca="1">INDEX('Lorri 401b'!L:L,MATCH('Retirement Calculator'!A618,'Lorri 401b'!N:N,0),0)</f>
        <v>7011875.727236609</v>
      </c>
      <c r="S618" s="25">
        <f t="shared" ca="1" si="527"/>
        <v>13676599.079970751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6404.7404596389215</v>
      </c>
      <c r="K619" s="25">
        <f t="shared" si="524"/>
        <v>16520.094745597391</v>
      </c>
      <c r="L619" s="25"/>
      <c r="N619" s="25">
        <f>'Combined Retirement'!$C$18/12</f>
        <v>33932.660666666663</v>
      </c>
      <c r="O619" s="25">
        <f t="shared" si="525"/>
        <v>11007.82546143035</v>
      </c>
      <c r="P619" s="25">
        <f t="shared" si="526"/>
        <v>22924.835205236312</v>
      </c>
      <c r="Q619" s="25">
        <f t="array" aca="1" ref="Q619" ca="1">INDEX('Isaac 401k'!L:L,MATCH('Retirement Calculator'!A619,'Isaac 401k'!N:N,0),0)</f>
        <v>6686061.6064923136</v>
      </c>
      <c r="R619" s="25">
        <f t="array" aca="1" ref="R619" ca="1">INDEX('Lorri 401b'!L:L,MATCH('Retirement Calculator'!A619,'Lorri 401b'!N:N,0),0)</f>
        <v>7024502.9476263905</v>
      </c>
      <c r="S619" s="25">
        <f t="shared" ca="1" si="527"/>
        <v>13710564.554118704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6404.7404596389215</v>
      </c>
      <c r="K620" s="25">
        <f t="shared" si="524"/>
        <v>16520.094745597391</v>
      </c>
      <c r="L620" s="25"/>
      <c r="N620" s="25">
        <f>'Combined Retirement'!$C$18/12</f>
        <v>33932.660666666663</v>
      </c>
      <c r="O620" s="25">
        <f t="shared" si="525"/>
        <v>11007.82546143035</v>
      </c>
      <c r="P620" s="25">
        <f t="shared" si="526"/>
        <v>22924.835205236312</v>
      </c>
      <c r="Q620" s="25">
        <f t="array" aca="1" ref="Q620" ca="1">INDEX('Isaac 401k'!L:L,MATCH('Retirement Calculator'!A620,'Isaac 401k'!N:N,0),0)</f>
        <v>6707488.7696411442</v>
      </c>
      <c r="R620" s="25">
        <f t="array" aca="1" ref="R620" ca="1">INDEX('Lorri 401b'!L:L,MATCH('Retirement Calculator'!A620,'Lorri 401b'!N:N,0),0)</f>
        <v>7037182.7814344624</v>
      </c>
      <c r="S620" s="25">
        <f t="shared" ca="1" si="527"/>
        <v>13744671.551075608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6404.7404596389215</v>
      </c>
      <c r="K621" s="25">
        <f t="shared" si="524"/>
        <v>16520.094745597391</v>
      </c>
      <c r="L621" s="25"/>
      <c r="N621" s="25">
        <f>'Combined Retirement'!$C$18/12</f>
        <v>33932.660666666663</v>
      </c>
      <c r="O621" s="25">
        <f t="shared" si="525"/>
        <v>11007.82546143035</v>
      </c>
      <c r="P621" s="25">
        <f t="shared" si="526"/>
        <v>22924.835205236312</v>
      </c>
      <c r="Q621" s="25">
        <f t="array" aca="1" ref="Q621" ca="1">INDEX('Isaac 401k'!L:L,MATCH('Retirement Calculator'!A621,'Isaac 401k'!N:N,0),0)</f>
        <v>6729005.2126364289</v>
      </c>
      <c r="R621" s="25">
        <f t="array" aca="1" ref="R621" ca="1">INDEX('Lorri 401b'!L:L,MATCH('Retirement Calculator'!A621,'Lorri 401b'!N:N,0),0)</f>
        <v>7049915.447883402</v>
      </c>
      <c r="S621" s="25">
        <f t="shared" ca="1" si="527"/>
        <v>13778920.660519831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6404.7404596389215</v>
      </c>
      <c r="K622" s="25">
        <f t="shared" si="524"/>
        <v>16520.094745597391</v>
      </c>
      <c r="L622" s="25"/>
      <c r="N622" s="25">
        <f>'Combined Retirement'!$C$18/12</f>
        <v>33932.660666666663</v>
      </c>
      <c r="O622" s="25">
        <f t="shared" si="525"/>
        <v>11007.82546143035</v>
      </c>
      <c r="P622" s="25">
        <f t="shared" si="526"/>
        <v>22924.835205236312</v>
      </c>
      <c r="Q622" s="25">
        <f t="array" aca="1" ref="Q622" ca="1">INDEX('Isaac 401k'!L:L,MATCH('Retirement Calculator'!A622,'Isaac 401k'!N:N,0),0)</f>
        <v>6750611.3074775273</v>
      </c>
      <c r="R622" s="25">
        <f t="array" aca="1" ref="R622" ca="1">INDEX('Lorri 401b'!L:L,MATCH('Retirement Calculator'!A622,'Lorri 401b'!N:N,0),0)</f>
        <v>7062701.1671092119</v>
      </c>
      <c r="S622" s="25">
        <f t="shared" ca="1" si="527"/>
        <v>13813312.47458674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6404.7404596389215</v>
      </c>
      <c r="K623" s="25">
        <f t="shared" si="524"/>
        <v>16520.094745597391</v>
      </c>
      <c r="L623" s="25"/>
      <c r="N623" s="25">
        <f>'Combined Retirement'!$C$18/12</f>
        <v>33932.660666666663</v>
      </c>
      <c r="O623" s="25">
        <f t="shared" si="525"/>
        <v>11007.82546143035</v>
      </c>
      <c r="P623" s="25">
        <f t="shared" si="526"/>
        <v>22924.835205236312</v>
      </c>
      <c r="Q623" s="25">
        <f t="array" aca="1" ref="Q623" ca="1">INDEX('Isaac 401k'!L:L,MATCH('Retirement Calculator'!A623,'Isaac 401k'!N:N,0),0)</f>
        <v>6772307.4277137965</v>
      </c>
      <c r="R623" s="25">
        <f t="array" aca="1" ref="R623" ca="1">INDEX('Lorri 401b'!L:L,MATCH('Retirement Calculator'!A623,'Lorri 401b'!N:N,0),0)</f>
        <v>7075540.1601651292</v>
      </c>
      <c r="S623" s="25">
        <f t="shared" ca="1" si="527"/>
        <v>13847847.587878926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6404.7404596389215</v>
      </c>
      <c r="K624" s="25">
        <f t="shared" si="524"/>
        <v>16520.094745597391</v>
      </c>
      <c r="L624" s="25"/>
      <c r="N624" s="25">
        <f>'Combined Retirement'!$C$18/12</f>
        <v>33932.660666666663</v>
      </c>
      <c r="O624" s="25">
        <f t="shared" si="525"/>
        <v>11007.82546143035</v>
      </c>
      <c r="P624" s="25">
        <f t="shared" si="526"/>
        <v>22924.835205236312</v>
      </c>
      <c r="Q624" s="25">
        <f t="array" aca="1" ref="Q624" ca="1">INDEX('Isaac 401k'!L:L,MATCH('Retirement Calculator'!A624,'Isaac 401k'!N:N,0),0)</f>
        <v>6794093.9484510506</v>
      </c>
      <c r="R624" s="25">
        <f t="array" aca="1" ref="R624" ca="1">INDEX('Lorri 401b'!L:L,MATCH('Retirement Calculator'!A624,'Lorri 401b'!N:N,0),0)</f>
        <v>7088432.6490254458</v>
      </c>
      <c r="S624" s="25">
        <f t="shared" ca="1" si="527"/>
        <v>13882526.597476497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6404.7404596389215</v>
      </c>
      <c r="K625" s="25">
        <f t="shared" si="524"/>
        <v>16520.094745597391</v>
      </c>
      <c r="L625" s="25"/>
      <c r="N625" s="25">
        <f>'Combined Retirement'!$C$18/12</f>
        <v>33932.660666666663</v>
      </c>
      <c r="O625" s="25">
        <f t="shared" si="525"/>
        <v>11007.82546143035</v>
      </c>
      <c r="P625" s="25">
        <f t="shared" si="526"/>
        <v>22924.835205236312</v>
      </c>
      <c r="Q625" s="25">
        <f t="array" aca="1" ref="Q625" ca="1">INDEX('Isaac 401k'!L:L,MATCH('Retirement Calculator'!A625,'Isaac 401k'!N:N,0),0)</f>
        <v>6815971.2463580426</v>
      </c>
      <c r="R625" s="25">
        <f t="array" aca="1" ref="R625" ca="1">INDEX('Lorri 401b'!L:L,MATCH('Retirement Calculator'!A625,'Lorri 401b'!N:N,0),0)</f>
        <v>7101378.8565893471</v>
      </c>
      <c r="S625" s="25">
        <f t="shared" ca="1" si="527"/>
        <v>13917350.10294739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6404.7404596389215</v>
      </c>
      <c r="K626" s="25">
        <f t="shared" si="524"/>
        <v>16520.094745597391</v>
      </c>
      <c r="L626" s="25"/>
      <c r="N626" s="25">
        <f>'Combined Retirement'!$C$18/12</f>
        <v>33932.660666666663</v>
      </c>
      <c r="O626" s="25">
        <f t="shared" si="525"/>
        <v>11007.82546143035</v>
      </c>
      <c r="P626" s="25">
        <f t="shared" si="526"/>
        <v>22924.835205236312</v>
      </c>
      <c r="Q626" s="25">
        <f t="array" aca="1" ref="Q626" ca="1">INDEX('Isaac 401k'!L:L,MATCH('Retirement Calculator'!A626,'Isaac 401k'!N:N,0),0)</f>
        <v>6837939.6996729802</v>
      </c>
      <c r="R626" s="25">
        <f t="array" aca="1" ref="R626" ca="1">INDEX('Lorri 401b'!L:L,MATCH('Retirement Calculator'!A626,'Lorri 401b'!N:N,0),0)</f>
        <v>7114379.0066847652</v>
      </c>
      <c r="S626" s="25">
        <f t="shared" ca="1" si="527"/>
        <v>13952318.706357745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6404.7404596389215</v>
      </c>
      <c r="K627" s="25">
        <f t="shared" si="524"/>
        <v>16520.094745597391</v>
      </c>
      <c r="L627" s="25"/>
      <c r="N627" s="25">
        <f>'Combined Retirement'!$C$18/12</f>
        <v>33932.660666666663</v>
      </c>
      <c r="O627" s="25">
        <f t="shared" si="525"/>
        <v>11007.82546143035</v>
      </c>
      <c r="P627" s="25">
        <f t="shared" si="526"/>
        <v>22924.835205236312</v>
      </c>
      <c r="Q627" s="25">
        <f t="array" aca="1" ref="Q627" ca="1">INDEX('Isaac 401k'!L:L,MATCH('Retirement Calculator'!A627,'Isaac 401k'!N:N,0),0)</f>
        <v>6859999.6882100636</v>
      </c>
      <c r="R627" s="25">
        <f t="array" aca="1" ref="R627" ca="1">INDEX('Lorri 401b'!L:L,MATCH('Retirement Calculator'!A627,'Lorri 401b'!N:N,0),0)</f>
        <v>7127433.3240722474</v>
      </c>
      <c r="S627" s="25">
        <f t="shared" ca="1" si="527"/>
        <v>13987433.012282312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6404.7404596389215</v>
      </c>
      <c r="K628" s="25">
        <f t="shared" si="524"/>
        <v>16520.094745597391</v>
      </c>
      <c r="L628" s="25"/>
      <c r="N628" s="25">
        <f>'Combined Retirement'!$C$18/12</f>
        <v>33932.660666666663</v>
      </c>
      <c r="O628" s="25">
        <f t="shared" si="525"/>
        <v>11007.82546143035</v>
      </c>
      <c r="P628" s="25">
        <f t="shared" si="526"/>
        <v>22924.835205236312</v>
      </c>
      <c r="Q628" s="25">
        <f t="array" aca="1" ref="Q628" ca="1">INDEX('Isaac 401k'!L:L,MATCH('Retirement Calculator'!A628,'Isaac 401k'!N:N,0),0)</f>
        <v>6882151.593366052</v>
      </c>
      <c r="R628" s="25">
        <f t="array" aca="1" ref="R628" ca="1">INDEX('Lorri 401b'!L:L,MATCH('Retirement Calculator'!A628,'Lorri 401b'!N:N,0),0)</f>
        <v>7140542.0344488444</v>
      </c>
      <c r="S628" s="25">
        <f t="shared" ca="1" si="527"/>
        <v>14022693.627814896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6404.7404596389215</v>
      </c>
      <c r="K629" s="25">
        <f t="shared" si="524"/>
        <v>16520.094745597391</v>
      </c>
      <c r="L629" s="25"/>
      <c r="N629" s="25">
        <f>'Combined Retirement'!$C$18/12</f>
        <v>33932.660666666663</v>
      </c>
      <c r="O629" s="25">
        <f t="shared" si="525"/>
        <v>11007.82546143035</v>
      </c>
      <c r="P629" s="25">
        <f t="shared" si="526"/>
        <v>22924.835205236312</v>
      </c>
      <c r="Q629" s="25">
        <f t="array" aca="1" ref="Q629" ca="1">INDEX('Isaac 401k'!L:L,MATCH('Retirement Calculator'!A629,'Isaac 401k'!N:N,0),0)</f>
        <v>6904395.7981268568</v>
      </c>
      <c r="R629" s="25">
        <f t="array" aca="1" ref="R629" ca="1">INDEX('Lorri 401b'!L:L,MATCH('Retirement Calculator'!A629,'Lorri 401b'!N:N,0),0)</f>
        <v>7153705.36445201</v>
      </c>
      <c r="S629" s="25">
        <f t="shared" ca="1" si="527"/>
        <v>14058101.162578866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6404.7404596389215</v>
      </c>
      <c r="K630" s="25">
        <f t="shared" si="524"/>
        <v>16520.094745597391</v>
      </c>
      <c r="L630" s="25"/>
      <c r="N630" s="25">
        <f>'Combined Retirement'!$C$18/12</f>
        <v>33932.660666666663</v>
      </c>
      <c r="O630" s="25">
        <f t="shared" si="525"/>
        <v>11007.82546143035</v>
      </c>
      <c r="P630" s="25">
        <f t="shared" si="526"/>
        <v>22924.835205236312</v>
      </c>
      <c r="Q630" s="25">
        <f t="array" aca="1" ref="Q630" ca="1">INDEX('Isaac 401k'!L:L,MATCH('Retirement Calculator'!A630,'Isaac 401k'!N:N,0),0)</f>
        <v>6926732.6870741649</v>
      </c>
      <c r="R630" s="25">
        <f t="array" aca="1" ref="R630" ca="1">INDEX('Lorri 401b'!L:L,MATCH('Retirement Calculator'!A630,'Lorri 401b'!N:N,0),0)</f>
        <v>7166923.5416635219</v>
      </c>
      <c r="S630" s="25">
        <f t="shared" ca="1" si="527"/>
        <v>14093656.228737686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6404.7404596389215</v>
      </c>
      <c r="K631" s="25">
        <f t="shared" si="524"/>
        <v>16520.094745597391</v>
      </c>
      <c r="L631" s="25"/>
      <c r="N631" s="25">
        <f>'Combined Retirement'!$C$18/12</f>
        <v>33932.660666666663</v>
      </c>
      <c r="O631" s="25">
        <f t="shared" si="525"/>
        <v>11007.82546143035</v>
      </c>
      <c r="P631" s="25">
        <f t="shared" si="526"/>
        <v>22924.835205236312</v>
      </c>
      <c r="Q631" s="25">
        <f t="array" aca="1" ref="Q631" ca="1">INDEX('Isaac 401k'!L:L,MATCH('Retirement Calculator'!A631,'Isaac 401k'!N:N,0),0)</f>
        <v>6949162.6463920865</v>
      </c>
      <c r="R631" s="25">
        <f t="array" aca="1" ref="R631" ca="1">INDEX('Lorri 401b'!L:L,MATCH('Retirement Calculator'!A631,'Lorri 401b'!N:N,0),0)</f>
        <v>7180196.7946134154</v>
      </c>
      <c r="S631" s="25">
        <f t="shared" ca="1" si="527"/>
        <v>14129359.441005502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6404.7404596389215</v>
      </c>
      <c r="K632" s="25">
        <f t="shared" si="524"/>
        <v>16520.094745597391</v>
      </c>
      <c r="L632" s="25"/>
      <c r="N632" s="25">
        <f>'Combined Retirement'!$C$18/12</f>
        <v>33932.660666666663</v>
      </c>
      <c r="O632" s="25">
        <f t="shared" si="525"/>
        <v>11007.82546143035</v>
      </c>
      <c r="P632" s="25">
        <f t="shared" si="526"/>
        <v>22924.835205236312</v>
      </c>
      <c r="Q632" s="25">
        <f t="array" aca="1" ref="Q632" ca="1">INDEX('Isaac 401k'!L:L,MATCH('Retirement Calculator'!A632,'Isaac 401k'!N:N,0),0)</f>
        <v>6971686.063873833</v>
      </c>
      <c r="R632" s="25">
        <f t="array" aca="1" ref="R632" ca="1">INDEX('Lorri 401b'!L:L,MATCH('Retirement Calculator'!A632,'Lorri 401b'!N:N,0),0)</f>
        <v>7193525.3527839333</v>
      </c>
      <c r="S632" s="25">
        <f t="shared" ca="1" si="527"/>
        <v>14165211.416657766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6404.7404596389215</v>
      </c>
      <c r="K633" s="25">
        <f t="shared" si="524"/>
        <v>16520.094745597391</v>
      </c>
      <c r="L633" s="25"/>
      <c r="N633" s="25">
        <f>'Combined Retirement'!$C$18/12</f>
        <v>33932.660666666663</v>
      </c>
      <c r="O633" s="25">
        <f t="shared" si="525"/>
        <v>11007.82546143035</v>
      </c>
      <c r="P633" s="25">
        <f t="shared" si="526"/>
        <v>22924.835205236312</v>
      </c>
      <c r="Q633" s="25">
        <f t="array" aca="1" ref="Q633" ca="1">INDEX('Isaac 401k'!L:L,MATCH('Retirement Calculator'!A633,'Isaac 401k'!N:N,0),0)</f>
        <v>6994303.3289284203</v>
      </c>
      <c r="R633" s="25">
        <f t="array" aca="1" ref="R633" ca="1">INDEX('Lorri 401b'!L:L,MATCH('Retirement Calculator'!A633,'Lorri 401b'!N:N,0),0)</f>
        <v>7206909.4466134952</v>
      </c>
      <c r="S633" s="25">
        <f t="shared" ca="1" si="527"/>
        <v>14201212.775541916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6404.7404596389215</v>
      </c>
      <c r="K634" s="25">
        <f t="shared" si="524"/>
        <v>16520.094745597391</v>
      </c>
      <c r="L634" s="25"/>
      <c r="N634" s="25">
        <f>'Combined Retirement'!$C$18/12</f>
        <v>33932.660666666663</v>
      </c>
      <c r="O634" s="25">
        <f t="shared" si="525"/>
        <v>11007.82546143035</v>
      </c>
      <c r="P634" s="25">
        <f t="shared" si="526"/>
        <v>22924.835205236312</v>
      </c>
      <c r="Q634" s="25">
        <f t="array" aca="1" ref="Q634" ca="1">INDEX('Isaac 401k'!L:L,MATCH('Retirement Calculator'!A634,'Isaac 401k'!N:N,0),0)</f>
        <v>7017014.8325874014</v>
      </c>
      <c r="R634" s="25">
        <f t="array" aca="1" ref="R634" ca="1">INDEX('Lorri 401b'!L:L,MATCH('Retirement Calculator'!A634,'Lorri 401b'!N:N,0),0)</f>
        <v>7220349.30750068</v>
      </c>
      <c r="S634" s="25">
        <f t="shared" ca="1" si="527"/>
        <v>14237364.140088081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6404.7404596389215</v>
      </c>
      <c r="K635" s="25">
        <f t="shared" si="524"/>
        <v>16520.094745597391</v>
      </c>
      <c r="L635" s="25"/>
      <c r="N635" s="25">
        <f>'Combined Retirement'!$C$18/12</f>
        <v>33932.660666666663</v>
      </c>
      <c r="O635" s="25">
        <f t="shared" si="525"/>
        <v>11007.82546143035</v>
      </c>
      <c r="P635" s="25">
        <f t="shared" si="526"/>
        <v>22924.835205236312</v>
      </c>
      <c r="Q635" s="25">
        <f t="array" aca="1" ref="Q635" ca="1">INDEX('Isaac 401k'!L:L,MATCH('Retirement Calculator'!A635,'Isaac 401k'!N:N,0),0)</f>
        <v>7039820.9675116288</v>
      </c>
      <c r="R635" s="25">
        <f t="array" aca="1" ref="R635" ca="1">INDEX('Lorri 401b'!L:L,MATCH('Retirement Calculator'!A635,'Lorri 401b'!N:N,0),0)</f>
        <v>7233845.1678082282</v>
      </c>
      <c r="S635" s="25">
        <f t="shared" ca="1" si="527"/>
        <v>14273666.135319857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6404.7404596389215</v>
      </c>
      <c r="K636" s="25">
        <f t="shared" si="524"/>
        <v>16520.094745597391</v>
      </c>
      <c r="L636" s="25"/>
      <c r="N636" s="25">
        <f>'Combined Retirement'!$C$18/12</f>
        <v>33932.660666666663</v>
      </c>
      <c r="O636" s="25">
        <f t="shared" si="525"/>
        <v>11007.82546143035</v>
      </c>
      <c r="P636" s="25">
        <f t="shared" si="526"/>
        <v>22924.835205236312</v>
      </c>
      <c r="Q636" s="25">
        <f t="array" aca="1" ref="Q636" ca="1">INDEX('Isaac 401k'!L:L,MATCH('Retirement Calculator'!A636,'Isaac 401k'!N:N,0),0)</f>
        <v>7062722.1279980401</v>
      </c>
      <c r="R636" s="25">
        <f t="array" aca="1" ref="R636" ca="1">INDEX('Lorri 401b'!L:L,MATCH('Retirement Calculator'!A636,'Lorri 401b'!N:N,0),0)</f>
        <v>7247397.2608670583</v>
      </c>
      <c r="S636" s="25">
        <f t="shared" ca="1" si="527"/>
        <v>14310119.388865098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6404.7404596389215</v>
      </c>
      <c r="K637" s="25">
        <f t="shared" si="524"/>
        <v>16520.094745597391</v>
      </c>
      <c r="L637" s="25"/>
      <c r="N637" s="25">
        <f>'Combined Retirement'!$C$18/12</f>
        <v>33932.660666666663</v>
      </c>
      <c r="O637" s="25">
        <f t="shared" si="525"/>
        <v>11007.82546143035</v>
      </c>
      <c r="P637" s="25">
        <f t="shared" si="526"/>
        <v>22924.835205236312</v>
      </c>
      <c r="Q637" s="25">
        <f t="array" aca="1" ref="Q637" ca="1">INDEX('Isaac 401k'!L:L,MATCH('Retirement Calculator'!A637,'Isaac 401k'!N:N,0),0)</f>
        <v>7085718.7099864781</v>
      </c>
      <c r="R637" s="25">
        <f t="array" aca="1" ref="R637" ca="1">INDEX('Lorri 401b'!L:L,MATCH('Retirement Calculator'!A637,'Lorri 401b'!N:N,0),0)</f>
        <v>7261005.8209803002</v>
      </c>
      <c r="S637" s="25">
        <f t="shared" ca="1" si="527"/>
        <v>14346724.530966777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6404.7404596389215</v>
      </c>
      <c r="K638" s="25">
        <f t="shared" si="524"/>
        <v>16520.094745597391</v>
      </c>
      <c r="L638" s="25"/>
      <c r="N638" s="25">
        <f>'Combined Retirement'!$C$18/12</f>
        <v>33932.660666666663</v>
      </c>
      <c r="O638" s="25">
        <f t="shared" si="525"/>
        <v>11007.82546143035</v>
      </c>
      <c r="P638" s="25">
        <f t="shared" si="526"/>
        <v>22924.835205236312</v>
      </c>
      <c r="Q638" s="25">
        <f t="array" aca="1" ref="Q638" ca="1">INDEX('Isaac 401k'!L:L,MATCH('Retirement Calculator'!A638,'Isaac 401k'!N:N,0),0)</f>
        <v>7108811.1110665342</v>
      </c>
      <c r="R638" s="25">
        <f t="array" aca="1" ref="R638" ca="1">INDEX('Lorri 401b'!L:L,MATCH('Retirement Calculator'!A638,'Lorri 401b'!N:N,0),0)</f>
        <v>7274671.0834273472</v>
      </c>
      <c r="S638" s="25">
        <f t="shared" ca="1" si="527"/>
        <v>14383482.194493882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6404.7404596389215</v>
      </c>
      <c r="K639" s="25">
        <f t="shared" si="524"/>
        <v>16520.094745597391</v>
      </c>
      <c r="L639" s="25"/>
      <c r="N639" s="25">
        <f>'Combined Retirement'!$C$18/12</f>
        <v>33932.660666666663</v>
      </c>
      <c r="O639" s="25">
        <f t="shared" si="525"/>
        <v>11007.82546143035</v>
      </c>
      <c r="P639" s="25">
        <f t="shared" si="526"/>
        <v>22924.835205236312</v>
      </c>
      <c r="Q639" s="25">
        <f t="array" aca="1" ref="Q639" ca="1">INDEX('Isaac 401k'!L:L,MATCH('Retirement Calculator'!A639,'Isaac 401k'!N:N,0),0)</f>
        <v>7131999.7304844242</v>
      </c>
      <c r="R639" s="25">
        <f t="array" aca="1" ref="R639" ca="1">INDEX('Lorri 401b'!L:L,MATCH('Retirement Calculator'!A639,'Lorri 401b'!N:N,0),0)</f>
        <v>7288393.2844679235</v>
      </c>
      <c r="S639" s="25">
        <f t="shared" ca="1" si="527"/>
        <v>14420393.014952347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6404.7404596389215</v>
      </c>
      <c r="K640" s="25">
        <f t="shared" si="524"/>
        <v>16520.094745597391</v>
      </c>
      <c r="L640" s="25"/>
      <c r="N640" s="25">
        <f>'Combined Retirement'!$C$18/12</f>
        <v>33932.660666666663</v>
      </c>
      <c r="O640" s="25">
        <f t="shared" si="525"/>
        <v>11007.82546143035</v>
      </c>
      <c r="P640" s="25">
        <f t="shared" si="526"/>
        <v>22924.835205236312</v>
      </c>
      <c r="Q640" s="25">
        <f t="array" aca="1" ref="Q640" ca="1">INDEX('Isaac 401k'!L:L,MATCH('Retirement Calculator'!A640,'Isaac 401k'!N:N,0),0)</f>
        <v>7155284.9691498885</v>
      </c>
      <c r="R640" s="25">
        <f t="array" aca="1" ref="R640" ca="1">INDEX('Lorri 401b'!L:L,MATCH('Retirement Calculator'!A640,'Lorri 401b'!N:N,0),0)</f>
        <v>7302172.6613461683</v>
      </c>
      <c r="S640" s="25">
        <f t="shared" ca="1" si="527"/>
        <v>14457457.630496057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6404.7404596389215</v>
      </c>
      <c r="K641" s="25">
        <f t="shared" si="524"/>
        <v>16520.094745597391</v>
      </c>
      <c r="L641" s="25"/>
      <c r="N641" s="25">
        <f>'Combined Retirement'!$C$18/12</f>
        <v>33932.660666666663</v>
      </c>
      <c r="O641" s="25">
        <f t="shared" si="525"/>
        <v>11007.82546143035</v>
      </c>
      <c r="P641" s="25">
        <f t="shared" si="526"/>
        <v>22924.835205236312</v>
      </c>
      <c r="Q641" s="25">
        <f t="array" aca="1" ref="Q641" ca="1">INDEX('Isaac 401k'!L:L,MATCH('Retirement Calculator'!A641,'Isaac 401k'!N:N,0),0)</f>
        <v>7178667.229643126</v>
      </c>
      <c r="R641" s="25">
        <f t="array" aca="1" ref="R641" ca="1">INDEX('Lorri 401b'!L:L,MATCH('Retirement Calculator'!A641,'Lorri 401b'!N:N,0),0)</f>
        <v>7316009.4522947399</v>
      </c>
      <c r="S641" s="25">
        <f t="shared" ca="1" si="527"/>
        <v>14494676.681937866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6404.7404596389215</v>
      </c>
      <c r="K642" s="25">
        <f t="shared" si="524"/>
        <v>16520.094745597391</v>
      </c>
      <c r="L642" s="25"/>
      <c r="N642" s="25">
        <f>'Combined Retirement'!$C$18/12</f>
        <v>33932.660666666663</v>
      </c>
      <c r="O642" s="25">
        <f t="shared" si="525"/>
        <v>11007.82546143035</v>
      </c>
      <c r="P642" s="25">
        <f t="shared" si="526"/>
        <v>22924.835205236312</v>
      </c>
      <c r="Q642" s="25">
        <f t="array" aca="1" ref="Q642" ca="1">INDEX('Isaac 401k'!L:L,MATCH('Retirement Calculator'!A642,'Isaac 401k'!N:N,0),0)</f>
        <v>7202146.9162217518</v>
      </c>
      <c r="R642" s="25">
        <f t="array" aca="1" ref="R642" ca="1">INDEX('Lorri 401b'!L:L,MATCH('Retirement Calculator'!A642,'Lorri 401b'!N:N,0),0)</f>
        <v>7329903.89653893</v>
      </c>
      <c r="S642" s="25">
        <f t="shared" ca="1" si="527"/>
        <v>14532050.812760681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6404.7404596389215</v>
      </c>
      <c r="K643" s="25">
        <f t="shared" si="524"/>
        <v>16520.094745597391</v>
      </c>
      <c r="L643" s="25"/>
      <c r="N643" s="25">
        <f>'Combined Retirement'!$C$18/12</f>
        <v>33932.660666666663</v>
      </c>
      <c r="O643" s="25">
        <f t="shared" si="525"/>
        <v>11007.82546143035</v>
      </c>
      <c r="P643" s="25">
        <f t="shared" si="526"/>
        <v>22924.835205236312</v>
      </c>
      <c r="Q643" s="25">
        <f t="array" aca="1" ref="Q643" ca="1">INDEX('Isaac 401k'!L:L,MATCH('Retirement Calculator'!A643,'Isaac 401k'!N:N,0),0)</f>
        <v>7225724.4348277887</v>
      </c>
      <c r="R643" s="25">
        <f t="array" aca="1" ref="R643" ca="1">INDEX('Lorri 401b'!L:L,MATCH('Retirement Calculator'!A643,'Lorri 401b'!N:N,0),0)</f>
        <v>7343856.2343008043</v>
      </c>
      <c r="S643" s="25">
        <f t="shared" ca="1" si="527"/>
        <v>14569580.669128593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6404.7404596389215</v>
      </c>
      <c r="K644" s="25">
        <f t="shared" si="524"/>
        <v>16520.094745597391</v>
      </c>
      <c r="L644" s="25"/>
      <c r="N644" s="25">
        <f>'Combined Retirement'!$C$18/12</f>
        <v>33932.660666666663</v>
      </c>
      <c r="O644" s="25">
        <f t="shared" si="525"/>
        <v>11007.82546143035</v>
      </c>
      <c r="P644" s="25">
        <f t="shared" si="526"/>
        <v>22924.835205236312</v>
      </c>
      <c r="Q644" s="25">
        <f t="array" aca="1" ref="Q644" ca="1">INDEX('Isaac 401k'!L:L,MATCH('Retirement Calculator'!A644,'Isaac 401k'!N:N,0),0)</f>
        <v>7249400.1930946838</v>
      </c>
      <c r="R644" s="25">
        <f t="array" aca="1" ref="R644" ca="1">INDEX('Lorri 401b'!L:L,MATCH('Retirement Calculator'!A644,'Lorri 401b'!N:N,0),0)</f>
        <v>7357866.7068033535</v>
      </c>
      <c r="S644" s="25">
        <f t="shared" ca="1" si="527"/>
        <v>14607266.899898037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6404.7404596389215</v>
      </c>
      <c r="K645" s="25">
        <f t="shared" si="524"/>
        <v>16520.094745597391</v>
      </c>
      <c r="L645" s="25"/>
      <c r="N645" s="25">
        <f>'Combined Retirement'!$C$18/12</f>
        <v>33932.660666666663</v>
      </c>
      <c r="O645" s="25">
        <f t="shared" si="525"/>
        <v>11007.82546143035</v>
      </c>
      <c r="P645" s="25">
        <f t="shared" si="526"/>
        <v>22924.835205236312</v>
      </c>
      <c r="Q645" s="25">
        <f t="array" aca="1" ref="Q645" ca="1">INDEX('Isaac 401k'!L:L,MATCH('Retirement Calculator'!A645,'Isaac 401k'!N:N,0),0)</f>
        <v>7273174.6003543576</v>
      </c>
      <c r="R645" s="25">
        <f t="array" aca="1" ref="R645" ca="1">INDEX('Lorri 401b'!L:L,MATCH('Retirement Calculator'!A645,'Lorri 401b'!N:N,0),0)</f>
        <v>7371935.5562746627</v>
      </c>
      <c r="S645" s="25">
        <f t="shared" ca="1" si="527"/>
        <v>14645110.15662902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6404.7404596389215</v>
      </c>
      <c r="K646" s="25">
        <f t="shared" si="524"/>
        <v>16520.094745597391</v>
      </c>
      <c r="L646" s="25"/>
      <c r="N646" s="25">
        <f>'Combined Retirement'!$C$18/12</f>
        <v>33932.660666666663</v>
      </c>
      <c r="O646" s="25">
        <f t="shared" si="525"/>
        <v>11007.82546143035</v>
      </c>
      <c r="P646" s="25">
        <f t="shared" si="526"/>
        <v>22924.835205236312</v>
      </c>
      <c r="Q646" s="25">
        <f t="array" aca="1" ref="Q646" ca="1">INDEX('Isaac 401k'!L:L,MATCH('Retirement Calculator'!A646,'Isaac 401k'!N:N,0),0)</f>
        <v>7297048.0676442804</v>
      </c>
      <c r="R646" s="25">
        <f t="array" aca="1" ref="R646" ca="1">INDEX('Lorri 401b'!L:L,MATCH('Retirement Calculator'!A646,'Lorri 401b'!N:N,0),0)</f>
        <v>7386063.0259521026</v>
      </c>
      <c r="S646" s="25">
        <f t="shared" ca="1" si="527"/>
        <v>14683111.093596384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6404.7404596389215</v>
      </c>
      <c r="K647" s="25">
        <f t="shared" si="524"/>
        <v>16520.094745597391</v>
      </c>
      <c r="L647" s="25"/>
      <c r="N647" s="25">
        <f>'Combined Retirement'!$C$18/12</f>
        <v>33932.660666666663</v>
      </c>
      <c r="O647" s="25">
        <f t="shared" si="525"/>
        <v>11007.82546143035</v>
      </c>
      <c r="P647" s="25">
        <f t="shared" si="526"/>
        <v>22924.835205236312</v>
      </c>
      <c r="Q647" s="25">
        <f t="array" aca="1" ref="Q647" ca="1">INDEX('Isaac 401k'!L:L,MATCH('Retirement Calculator'!A647,'Isaac 401k'!N:N,0),0)</f>
        <v>7321021.007714578</v>
      </c>
      <c r="R647" s="25">
        <f t="array" aca="1" ref="R647" ca="1">INDEX('Lorri 401b'!L:L,MATCH('Retirement Calculator'!A647,'Lorri 401b'!N:N,0),0)</f>
        <v>7400249.3600865323</v>
      </c>
      <c r="S647" s="25">
        <f t="shared" ca="1" si="527"/>
        <v>14721270.367801111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6404.7404596389215</v>
      </c>
      <c r="K648" s="25">
        <f t="shared" si="524"/>
        <v>16520.094745597391</v>
      </c>
      <c r="L648" s="25"/>
      <c r="N648" s="25">
        <f>'Combined Retirement'!$C$18/12</f>
        <v>33932.660666666663</v>
      </c>
      <c r="O648" s="25">
        <f t="shared" si="525"/>
        <v>11007.82546143035</v>
      </c>
      <c r="P648" s="25">
        <f t="shared" si="526"/>
        <v>22924.835205236312</v>
      </c>
      <c r="Q648" s="25">
        <f t="array" aca="1" ref="Q648" ca="1">INDEX('Isaac 401k'!L:L,MATCH('Retirement Calculator'!A648,'Isaac 401k'!N:N,0),0)</f>
        <v>7345093.8350351686</v>
      </c>
      <c r="R648" s="25">
        <f t="array" aca="1" ref="R648" ca="1">INDEX('Lorri 401b'!L:L,MATCH('Retirement Calculator'!A648,'Lorri 401b'!N:N,0),0)</f>
        <v>7414494.8039465221</v>
      </c>
      <c r="S648" s="25">
        <f t="shared" ca="1" si="527"/>
        <v>14759588.638981691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6404.7404596389215</v>
      </c>
      <c r="K649" s="25">
        <f t="shared" si="524"/>
        <v>16520.094745597391</v>
      </c>
      <c r="L649" s="25"/>
      <c r="N649" s="25">
        <f>'Combined Retirement'!$C$18/12</f>
        <v>33932.660666666663</v>
      </c>
      <c r="O649" s="25">
        <f t="shared" si="525"/>
        <v>11007.82546143035</v>
      </c>
      <c r="P649" s="25">
        <f t="shared" si="526"/>
        <v>22924.835205236312</v>
      </c>
      <c r="Q649" s="25">
        <f t="array" aca="1" ref="Q649" ca="1">INDEX('Isaac 401k'!L:L,MATCH('Retirement Calculator'!A649,'Isaac 401k'!N:N,0),0)</f>
        <v>7369266.9658029275</v>
      </c>
      <c r="R649" s="25">
        <f t="array" aca="1" ref="R649" ca="1">INDEX('Lorri 401b'!L:L,MATCH('Retirement Calculator'!A649,'Lorri 401b'!N:N,0),0)</f>
        <v>7428799.6038225945</v>
      </c>
      <c r="S649" s="25">
        <f t="shared" ca="1" si="527"/>
        <v>14798066.569625523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6404.7404596389215</v>
      </c>
      <c r="K650" s="25">
        <f t="shared" si="524"/>
        <v>16520.094745597391</v>
      </c>
      <c r="L650" s="25"/>
      <c r="N650" s="25">
        <f>'Combined Retirement'!$C$18/12</f>
        <v>33932.660666666663</v>
      </c>
      <c r="O650" s="25">
        <f t="shared" si="525"/>
        <v>11007.82546143035</v>
      </c>
      <c r="P650" s="25">
        <f t="shared" si="526"/>
        <v>22924.835205236312</v>
      </c>
      <c r="Q650" s="25">
        <f t="array" aca="1" ref="Q650" ca="1">INDEX('Isaac 401k'!L:L,MATCH('Retirement Calculator'!A650,'Isaac 401k'!N:N,0),0)</f>
        <v>7393540.8179488862</v>
      </c>
      <c r="R650" s="25">
        <f t="array" aca="1" ref="R650" ca="1">INDEX('Lorri 401b'!L:L,MATCH('Retirement Calculator'!A650,'Lorri 401b'!N:N,0),0)</f>
        <v>7443164.0070314845</v>
      </c>
      <c r="S650" s="25">
        <f t="shared" ca="1" si="527"/>
        <v>14836704.824980371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6404.7404596389215</v>
      </c>
      <c r="K651" s="25">
        <f t="shared" si="524"/>
        <v>16520.094745597391</v>
      </c>
      <c r="L651" s="25"/>
      <c r="N651" s="25">
        <f>'Combined Retirement'!$C$18/12</f>
        <v>33932.660666666663</v>
      </c>
      <c r="O651" s="25">
        <f t="shared" si="525"/>
        <v>11007.82546143035</v>
      </c>
      <c r="P651" s="25">
        <f t="shared" si="526"/>
        <v>22924.835205236312</v>
      </c>
      <c r="Q651" s="25">
        <f t="array" aca="1" ref="Q651" ca="1">INDEX('Isaac 401k'!L:L,MATCH('Retirement Calculator'!A651,'Isaac 401k'!N:N,0),0)</f>
        <v>7417915.8111454528</v>
      </c>
      <c r="R651" s="25">
        <f t="array" aca="1" ref="R651" ca="1">INDEX('Lorri 401b'!L:L,MATCH('Retirement Calculator'!A651,'Lorri 401b'!N:N,0),0)</f>
        <v>7457588.2619204111</v>
      </c>
      <c r="S651" s="25">
        <f t="shared" ca="1" si="527"/>
        <v>14875504.073065864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6404.7404596389215</v>
      </c>
      <c r="K652" s="25">
        <f t="shared" si="524"/>
        <v>16520.094745597391</v>
      </c>
      <c r="L652" s="25"/>
      <c r="N652" s="25">
        <f>'Combined Retirement'!$C$18/12</f>
        <v>33932.660666666663</v>
      </c>
      <c r="O652" s="25">
        <f t="shared" si="525"/>
        <v>11007.82546143035</v>
      </c>
      <c r="P652" s="25">
        <f t="shared" si="526"/>
        <v>22924.835205236312</v>
      </c>
      <c r="Q652" s="25">
        <f t="array" aca="1" ref="Q652" ca="1">INDEX('Isaac 401k'!L:L,MATCH('Retirement Calculator'!A652,'Isaac 401k'!N:N,0),0)</f>
        <v>7442392.3668136718</v>
      </c>
      <c r="R652" s="25">
        <f t="array" aca="1" ref="R652" ca="1">INDEX('Lorri 401b'!L:L,MATCH('Retirement Calculator'!A652,'Lorri 401b'!N:N,0),0)</f>
        <v>7472072.6178713748</v>
      </c>
      <c r="S652" s="25">
        <f t="shared" ca="1" si="527"/>
        <v>14914464.984685047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6404.7404596389215</v>
      </c>
      <c r="K653" s="25">
        <f t="shared" si="524"/>
        <v>16520.094745597391</v>
      </c>
      <c r="L653" s="25"/>
      <c r="N653" s="25">
        <f>'Combined Retirement'!$C$18/12</f>
        <v>33932.660666666663</v>
      </c>
      <c r="O653" s="25">
        <f t="shared" si="525"/>
        <v>11007.82546143035</v>
      </c>
      <c r="P653" s="25">
        <f t="shared" si="526"/>
        <v>22924.835205236312</v>
      </c>
      <c r="Q653" s="25">
        <f t="array" aca="1" ref="Q653" ca="1">INDEX('Isaac 401k'!L:L,MATCH('Retirement Calculator'!A653,'Isaac 401k'!N:N,0),0)</f>
        <v>7466970.9081305079</v>
      </c>
      <c r="R653" s="25">
        <f t="array" aca="1" ref="R653" ca="1">INDEX('Lorri 401b'!L:L,MATCH('Retirement Calculator'!A653,'Lorri 401b'!N:N,0),0)</f>
        <v>7486617.3253054675</v>
      </c>
      <c r="S653" s="25">
        <f t="shared" ca="1" si="527"/>
        <v>14953588.233435975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6404.7404596389215</v>
      </c>
      <c r="K654" s="25">
        <f t="shared" si="524"/>
        <v>16520.094745597391</v>
      </c>
      <c r="L654" s="25"/>
      <c r="N654" s="25">
        <f>'Combined Retirement'!$C$18/12</f>
        <v>33932.660666666663</v>
      </c>
      <c r="O654" s="25">
        <f t="shared" si="525"/>
        <v>11007.82546143035</v>
      </c>
      <c r="P654" s="25">
        <f t="shared" si="526"/>
        <v>22924.835205236312</v>
      </c>
      <c r="Q654" s="25">
        <f t="array" aca="1" ref="Q654" ca="1">INDEX('Isaac 401k'!L:L,MATCH('Retirement Calculator'!A654,'Isaac 401k'!N:N,0),0)</f>
        <v>7491651.8600361645</v>
      </c>
      <c r="R654" s="25">
        <f t="array" aca="1" ref="R654" ca="1">INDEX('Lorri 401b'!L:L,MATCH('Retirement Calculator'!A654,'Lorri 401b'!N:N,0),0)</f>
        <v>7501222.6356872022</v>
      </c>
      <c r="S654" s="25">
        <f t="shared" ca="1" si="527"/>
        <v>14992874.495723367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6404.7404596389215</v>
      </c>
      <c r="K655" s="25">
        <f t="shared" si="524"/>
        <v>16520.094745597391</v>
      </c>
      <c r="L655" s="25"/>
      <c r="N655" s="25">
        <f>'Combined Retirement'!$C$18/12</f>
        <v>33932.660666666663</v>
      </c>
      <c r="O655" s="25">
        <f t="shared" si="525"/>
        <v>11007.82546143035</v>
      </c>
      <c r="P655" s="25">
        <f t="shared" si="526"/>
        <v>22924.835205236312</v>
      </c>
      <c r="Q655" s="25">
        <f t="array" aca="1" ref="Q655" ca="1">INDEX('Isaac 401k'!L:L,MATCH('Retirement Calculator'!A655,'Isaac 401k'!N:N,0),0)</f>
        <v>7516435.6492414279</v>
      </c>
      <c r="R655" s="25">
        <f t="array" aca="1" ref="R655" ca="1">INDEX('Lorri 401b'!L:L,MATCH('Retirement Calculator'!A655,'Lorri 401b'!N:N,0),0)</f>
        <v>7515888.8015288608</v>
      </c>
      <c r="S655" s="25">
        <f t="shared" ca="1" si="527"/>
        <v>15032324.450770289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6404.7404596389215</v>
      </c>
      <c r="K656" s="25">
        <f t="shared" si="524"/>
        <v>16520.094745597391</v>
      </c>
      <c r="L656" s="25"/>
      <c r="N656" s="25">
        <f>'Combined Retirement'!$C$18/12</f>
        <v>33932.660666666663</v>
      </c>
      <c r="O656" s="25">
        <f t="shared" si="525"/>
        <v>11007.82546143035</v>
      </c>
      <c r="P656" s="25">
        <f t="shared" si="526"/>
        <v>22924.835205236312</v>
      </c>
      <c r="Q656" s="25">
        <f t="array" aca="1" ref="Q656" ca="1">INDEX('Isaac 401k'!L:L,MATCH('Retirement Calculator'!A656,'Isaac 401k'!N:N,0),0)</f>
        <v>7541322.7042350471</v>
      </c>
      <c r="R656" s="25">
        <f t="array" aca="1" ref="R656" ca="1">INDEX('Lorri 401b'!L:L,MATCH('Retirement Calculator'!A656,'Lorri 401b'!N:N,0),0)</f>
        <v>7530616.0763948597</v>
      </c>
      <c r="S656" s="25">
        <f t="shared" ca="1" si="527"/>
        <v>15071938.780629907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6404.7404596389215</v>
      </c>
      <c r="K657" s="25">
        <f t="shared" si="524"/>
        <v>16520.094745597391</v>
      </c>
      <c r="L657" s="25"/>
      <c r="N657" s="25">
        <f>'Combined Retirement'!$C$18/12</f>
        <v>33932.660666666663</v>
      </c>
      <c r="O657" s="25">
        <f t="shared" si="525"/>
        <v>11007.82546143035</v>
      </c>
      <c r="P657" s="25">
        <f t="shared" si="526"/>
        <v>22924.835205236312</v>
      </c>
      <c r="Q657" s="25">
        <f t="array" aca="1" ref="Q657" ca="1">INDEX('Isaac 401k'!L:L,MATCH('Retirement Calculator'!A657,'Isaac 401k'!N:N,0),0)</f>
        <v>7566313.455291139</v>
      </c>
      <c r="R657" s="25">
        <f t="array" aca="1" ref="R657" ca="1">INDEX('Lorri 401b'!L:L,MATCH('Retirement Calculator'!A657,'Lorri 401b'!N:N,0),0)</f>
        <v>7545404.7149061337</v>
      </c>
      <c r="S657" s="25">
        <f t="shared" ca="1" si="527"/>
        <v>15111718.170197273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6404.7404596389215</v>
      </c>
      <c r="K658" s="25">
        <f t="shared" si="524"/>
        <v>16520.094745597391</v>
      </c>
      <c r="L658" s="25"/>
      <c r="N658" s="25">
        <f>'Combined Retirement'!$C$18/12</f>
        <v>33932.660666666663</v>
      </c>
      <c r="O658" s="25">
        <f t="shared" si="525"/>
        <v>11007.82546143035</v>
      </c>
      <c r="P658" s="25">
        <f t="shared" si="526"/>
        <v>22924.835205236312</v>
      </c>
      <c r="Q658" s="25">
        <f t="array" aca="1" ref="Q658" ca="1">INDEX('Isaac 401k'!L:L,MATCH('Retirement Calculator'!A658,'Isaac 401k'!N:N,0),0)</f>
        <v>7591408.3344766311</v>
      </c>
      <c r="R658" s="25">
        <f t="array" aca="1" ref="R658" ca="1">INDEX('Lorri 401b'!L:L,MATCH('Retirement Calculator'!A658,'Lorri 401b'!N:N,0),0)</f>
        <v>7560254.9727445384</v>
      </c>
      <c r="S658" s="25">
        <f t="shared" ca="1" si="527"/>
        <v>15151663.307221171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6404.7404596389215</v>
      </c>
      <c r="K659" s="25">
        <f t="shared" si="524"/>
        <v>16520.094745597391</v>
      </c>
      <c r="L659" s="25"/>
      <c r="N659" s="25">
        <f>'Combined Retirement'!$C$18/12</f>
        <v>33932.660666666663</v>
      </c>
      <c r="O659" s="25">
        <f t="shared" si="525"/>
        <v>11007.82546143035</v>
      </c>
      <c r="P659" s="25">
        <f t="shared" si="526"/>
        <v>22924.835205236312</v>
      </c>
      <c r="Q659" s="25">
        <f t="array" aca="1" ref="Q659" ca="1">INDEX('Isaac 401k'!L:L,MATCH('Retirement Calculator'!A659,'Isaac 401k'!N:N,0),0)</f>
        <v>7616607.7756587304</v>
      </c>
      <c r="R659" s="25">
        <f t="array" aca="1" ref="R659" ca="1">INDEX('Lorri 401b'!L:L,MATCH('Retirement Calculator'!A659,'Lorri 401b'!N:N,0),0)</f>
        <v>7575167.1066572694</v>
      </c>
      <c r="S659" s="25">
        <f t="shared" ca="1" si="527"/>
        <v>15191774.882316001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6404.7404596389215</v>
      </c>
      <c r="K660" s="25">
        <f t="shared" si="524"/>
        <v>16520.094745597391</v>
      </c>
      <c r="L660" s="25"/>
      <c r="N660" s="25">
        <f>'Combined Retirement'!$C$18/12</f>
        <v>33932.660666666663</v>
      </c>
      <c r="O660" s="25">
        <f t="shared" si="525"/>
        <v>11007.82546143035</v>
      </c>
      <c r="P660" s="25">
        <f t="shared" si="526"/>
        <v>22924.835205236312</v>
      </c>
      <c r="Q660" s="25">
        <f t="array" aca="1" ref="Q660" ca="1">INDEX('Isaac 401k'!L:L,MATCH('Retirement Calculator'!A660,'Isaac 401k'!N:N,0),0)</f>
        <v>7641912.2145124217</v>
      </c>
      <c r="R660" s="25">
        <f t="array" aca="1" ref="R660" ca="1">INDEX('Lorri 401b'!L:L,MATCH('Retirement Calculator'!A660,'Lorri 401b'!N:N,0),0)</f>
        <v>7590141.3744613035</v>
      </c>
      <c r="S660" s="25">
        <f t="shared" ca="1" si="527"/>
        <v>15232053.588973725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6404.7404596389215</v>
      </c>
      <c r="K661" s="25">
        <f t="shared" si="524"/>
        <v>16520.094745597391</v>
      </c>
      <c r="L661" s="25"/>
      <c r="N661" s="25">
        <f>'Combined Retirement'!$C$18/12</f>
        <v>33932.660666666663</v>
      </c>
      <c r="O661" s="25">
        <f t="shared" si="525"/>
        <v>11007.82546143035</v>
      </c>
      <c r="P661" s="25">
        <f t="shared" si="526"/>
        <v>22924.835205236312</v>
      </c>
      <c r="Q661" s="25">
        <f t="array" aca="1" ref="Q661" ca="1">INDEX('Isaac 401k'!L:L,MATCH('Retirement Calculator'!A661,'Isaac 401k'!N:N,0),0)</f>
        <v>7667322.0885280026</v>
      </c>
      <c r="R661" s="25">
        <f t="array" aca="1" ref="R661" ca="1">INDEX('Lorri 401b'!L:L,MATCH('Retirement Calculator'!A661,'Lorri 401b'!N:N,0),0)</f>
        <v>7605178.0350478543</v>
      </c>
      <c r="S661" s="25">
        <f t="shared" ca="1" si="527"/>
        <v>15272500.123575857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6404.7404596389215</v>
      </c>
      <c r="K662" s="25">
        <f t="shared" si="524"/>
        <v>16520.094745597391</v>
      </c>
      <c r="L662" s="25"/>
      <c r="N662" s="25">
        <f>'Combined Retirement'!$C$18/12</f>
        <v>33932.660666666663</v>
      </c>
      <c r="O662" s="25">
        <f t="shared" si="525"/>
        <v>11007.82546143035</v>
      </c>
      <c r="P662" s="25">
        <f t="shared" si="526"/>
        <v>22924.835205236312</v>
      </c>
      <c r="Q662" s="25">
        <f t="array" aca="1" ref="Q662" ca="1">INDEX('Isaac 401k'!L:L,MATCH('Retirement Calculator'!A662,'Isaac 401k'!N:N,0),0)</f>
        <v>7692837.8370186491</v>
      </c>
      <c r="R662" s="25">
        <f t="array" aca="1" ref="R662" ca="1">INDEX('Lorri 401b'!L:L,MATCH('Retirement Calculator'!A662,'Lorri 401b'!N:N,0),0)</f>
        <v>7620277.3483868493</v>
      </c>
      <c r="S662" s="25">
        <f t="shared" ca="1" si="527"/>
        <v>15313115.185405498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6404.7404596389215</v>
      </c>
      <c r="K663" s="25">
        <f t="shared" si="524"/>
        <v>16520.094745597391</v>
      </c>
      <c r="L663" s="25"/>
      <c r="N663" s="25">
        <f>'Combined Retirement'!$C$18/12</f>
        <v>33932.660666666663</v>
      </c>
      <c r="O663" s="25">
        <f t="shared" si="525"/>
        <v>11007.82546143035</v>
      </c>
      <c r="P663" s="25">
        <f t="shared" si="526"/>
        <v>22924.835205236312</v>
      </c>
      <c r="Q663" s="25">
        <f t="array" aca="1" ref="Q663" ca="1">INDEX('Isaac 401k'!L:L,MATCH('Retirement Calculator'!A663,'Isaac 401k'!N:N,0),0)</f>
        <v>7718459.9011280062</v>
      </c>
      <c r="R663" s="25">
        <f t="array" aca="1" ref="R663" ca="1">INDEX('Lorri 401b'!L:L,MATCH('Retirement Calculator'!A663,'Lorri 401b'!N:N,0),0)</f>
        <v>7635439.5755314231</v>
      </c>
      <c r="S663" s="25">
        <f t="shared" ca="1" si="527"/>
        <v>15353899.476659428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6404.7404596389215</v>
      </c>
      <c r="K664" s="25">
        <f t="shared" si="524"/>
        <v>16520.094745597391</v>
      </c>
      <c r="L664" s="25"/>
      <c r="N664" s="25">
        <f>'Combined Retirement'!$C$18/12</f>
        <v>33932.660666666663</v>
      </c>
      <c r="O664" s="25">
        <f t="shared" si="525"/>
        <v>11007.82546143035</v>
      </c>
      <c r="P664" s="25">
        <f t="shared" si="526"/>
        <v>22924.835205236312</v>
      </c>
      <c r="Q664" s="25">
        <f t="array" aca="1" ref="Q664" ca="1">INDEX('Isaac 401k'!L:L,MATCH('Retirement Calculator'!A664,'Isaac 401k'!N:N,0),0)</f>
        <v>7744188.723837819</v>
      </c>
      <c r="R664" s="25">
        <f t="array" aca="1" ref="R664" ca="1">INDEX('Lorri 401b'!L:L,MATCH('Retirement Calculator'!A664,'Lorri 401b'!N:N,0),0)</f>
        <v>7650664.9786224328</v>
      </c>
      <c r="S664" s="25">
        <f t="shared" ca="1" si="527"/>
        <v>15394853.702460252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6404.7404596389215</v>
      </c>
      <c r="K665" s="25">
        <f t="shared" si="524"/>
        <v>16520.094745597391</v>
      </c>
      <c r="L665" s="25"/>
      <c r="N665" s="25">
        <f>'Combined Retirement'!$C$18/12</f>
        <v>33932.660666666663</v>
      </c>
      <c r="O665" s="25">
        <f t="shared" si="525"/>
        <v>11007.82546143035</v>
      </c>
      <c r="P665" s="25">
        <f t="shared" si="526"/>
        <v>22924.835205236312</v>
      </c>
      <c r="Q665" s="25">
        <f t="array" aca="1" ref="Q665" ca="1">INDEX('Isaac 401k'!L:L,MATCH('Retirement Calculator'!A665,'Isaac 401k'!N:N,0),0)</f>
        <v>7770024.7499755891</v>
      </c>
      <c r="R665" s="25">
        <f t="array" aca="1" ref="R665" ca="1">INDEX('Lorri 401b'!L:L,MATCH('Retirement Calculator'!A665,'Lorri 401b'!N:N,0),0)</f>
        <v>7665953.8208929887</v>
      </c>
      <c r="S665" s="25">
        <f t="shared" ca="1" si="527"/>
        <v>15435978.570868578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6404.7404596389215</v>
      </c>
      <c r="K666" s="25">
        <f t="shared" si="524"/>
        <v>16520.094745597391</v>
      </c>
      <c r="L666" s="25"/>
      <c r="N666" s="25">
        <f>'Combined Retirement'!$C$18/12</f>
        <v>33932.660666666663</v>
      </c>
      <c r="O666" s="25">
        <f t="shared" si="525"/>
        <v>11007.82546143035</v>
      </c>
      <c r="P666" s="25">
        <f t="shared" si="526"/>
        <v>22924.835205236312</v>
      </c>
      <c r="Q666" s="25">
        <f t="array" aca="1" ref="Q666" ca="1">INDEX('Isaac 401k'!L:L,MATCH('Retirement Calculator'!A666,'Isaac 401k'!N:N,0),0)</f>
        <v>7795968.4262222666</v>
      </c>
      <c r="R666" s="25">
        <f t="array" aca="1" ref="R666" ca="1">INDEX('Lorri 401b'!L:L,MATCH('Retirement Calculator'!A666,'Lorri 401b'!N:N,0),0)</f>
        <v>7681306.3666730048</v>
      </c>
      <c r="S666" s="25">
        <f t="shared" ca="1" si="527"/>
        <v>15477274.792895272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6404.7404596389215</v>
      </c>
      <c r="K667" s="25">
        <f t="shared" si="524"/>
        <v>16520.094745597391</v>
      </c>
      <c r="L667" s="25"/>
      <c r="N667" s="25">
        <f>'Combined Retirement'!$C$18/12</f>
        <v>33932.660666666663</v>
      </c>
      <c r="O667" s="25">
        <f t="shared" si="525"/>
        <v>11007.82546143035</v>
      </c>
      <c r="P667" s="25">
        <f t="shared" si="526"/>
        <v>22924.835205236312</v>
      </c>
      <c r="Q667" s="25">
        <f t="array" aca="1" ref="Q667" ca="1">INDEX('Isaac 401k'!L:L,MATCH('Retirement Calculator'!A667,'Isaac 401k'!N:N,0),0)</f>
        <v>7822020.2011199724</v>
      </c>
      <c r="R667" s="25">
        <f t="array" aca="1" ref="R667" ca="1">INDEX('Lorri 401b'!L:L,MATCH('Retirement Calculator'!A667,'Lorri 401b'!N:N,0),0)</f>
        <v>7696722.8813937716</v>
      </c>
      <c r="S667" s="25">
        <f t="shared" ca="1" si="527"/>
        <v>15518743.082513744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6404.7404596389215</v>
      </c>
      <c r="K668" s="25">
        <f t="shared" si="524"/>
        <v>16520.094745597391</v>
      </c>
      <c r="L668" s="25"/>
      <c r="N668" s="25">
        <f>'Combined Retirement'!$C$18/12</f>
        <v>33932.660666666663</v>
      </c>
      <c r="O668" s="25">
        <f t="shared" si="525"/>
        <v>11007.82546143035</v>
      </c>
      <c r="P668" s="25">
        <f t="shared" si="526"/>
        <v>22924.835205236312</v>
      </c>
      <c r="Q668" s="25">
        <f t="array" aca="1" ref="Q668" ca="1">INDEX('Isaac 401k'!L:L,MATCH('Retirement Calculator'!A668,'Isaac 401k'!N:N,0),0)</f>
        <v>7848180.5250797514</v>
      </c>
      <c r="R668" s="25">
        <f t="array" aca="1" ref="R668" ca="1">INDEX('Lorri 401b'!L:L,MATCH('Retirement Calculator'!A668,'Lorri 401b'!N:N,0),0)</f>
        <v>7712203.631592541</v>
      </c>
      <c r="S668" s="25">
        <f t="shared" ca="1" si="527"/>
        <v>15560384.156672291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6404.7404596389215</v>
      </c>
      <c r="K669" s="25">
        <f t="shared" si="524"/>
        <v>16520.094745597391</v>
      </c>
      <c r="L669" s="25"/>
      <c r="N669" s="25">
        <f>'Combined Retirement'!$C$18/12</f>
        <v>33932.660666666663</v>
      </c>
      <c r="O669" s="25">
        <f t="shared" si="525"/>
        <v>11007.82546143035</v>
      </c>
      <c r="P669" s="25">
        <f t="shared" si="526"/>
        <v>22924.835205236312</v>
      </c>
      <c r="Q669" s="25">
        <f t="array" aca="1" ref="Q669" ca="1">INDEX('Isaac 401k'!L:L,MATCH('Retirement Calculator'!A669,'Isaac 401k'!N:N,0),0)</f>
        <v>7874449.8503893632</v>
      </c>
      <c r="R669" s="25">
        <f t="array" aca="1" ref="R669" ca="1">INDEX('Lorri 401b'!L:L,MATCH('Retirement Calculator'!A669,'Lorri 401b'!N:N,0),0)</f>
        <v>7727748.8849171391</v>
      </c>
      <c r="S669" s="25">
        <f t="shared" ca="1" si="527"/>
        <v>15602198.735306501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6404.7404596389215</v>
      </c>
      <c r="K670" s="25">
        <f t="shared" si="524"/>
        <v>16520.094745597391</v>
      </c>
      <c r="L670" s="25"/>
      <c r="N670" s="25">
        <f>'Combined Retirement'!$C$18/12</f>
        <v>33932.660666666663</v>
      </c>
      <c r="O670" s="25">
        <f t="shared" si="525"/>
        <v>11007.82546143035</v>
      </c>
      <c r="P670" s="25">
        <f t="shared" si="526"/>
        <v>22924.835205236312</v>
      </c>
      <c r="Q670" s="25">
        <f t="array" aca="1" ref="Q670" ca="1">INDEX('Isaac 401k'!L:L,MATCH('Retirement Calculator'!A670,'Isaac 401k'!N:N,0),0)</f>
        <v>7900828.6312210988</v>
      </c>
      <c r="R670" s="25">
        <f t="array" aca="1" ref="R670" ca="1">INDEX('Lorri 401b'!L:L,MATCH('Retirement Calculator'!A670,'Lorri 401b'!N:N,0),0)</f>
        <v>7743358.9101305893</v>
      </c>
      <c r="S670" s="25">
        <f t="shared" ca="1" si="527"/>
        <v>15644187.541351687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6404.7404596389215</v>
      </c>
      <c r="K671" s="25">
        <f t="shared" si="524"/>
        <v>16520.094745597391</v>
      </c>
      <c r="L671" s="25"/>
      <c r="N671" s="25">
        <f>'Combined Retirement'!$C$18/12</f>
        <v>33932.660666666663</v>
      </c>
      <c r="O671" s="25">
        <f t="shared" si="525"/>
        <v>11007.82546143035</v>
      </c>
      <c r="P671" s="25">
        <f t="shared" si="526"/>
        <v>22924.835205236312</v>
      </c>
      <c r="Q671" s="25">
        <f t="array" aca="1" ref="Q671" ca="1">INDEX('Isaac 401k'!L:L,MATCH('Retirement Calculator'!A671,'Isaac 401k'!N:N,0),0)</f>
        <v>7927317.3236396331</v>
      </c>
      <c r="R671" s="25">
        <f t="array" aca="1" ref="R671" ca="1">INDEX('Lorri 401b'!L:L,MATCH('Retirement Calculator'!A671,'Lorri 401b'!N:N,0),0)</f>
        <v>7759033.9771157624</v>
      </c>
      <c r="S671" s="25">
        <f t="shared" ca="1" si="527"/>
        <v>15686351.300755396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6404.7404596389215</v>
      </c>
      <c r="K672" s="25">
        <f t="shared" si="524"/>
        <v>16520.094745597391</v>
      </c>
      <c r="L672" s="25"/>
      <c r="N672" s="25">
        <f>'Combined Retirement'!$C$18/12</f>
        <v>33932.660666666663</v>
      </c>
      <c r="O672" s="25">
        <f t="shared" si="525"/>
        <v>11007.82546143035</v>
      </c>
      <c r="P672" s="25">
        <f t="shared" si="526"/>
        <v>22924.835205236312</v>
      </c>
      <c r="Q672" s="25">
        <f t="array" aca="1" ref="Q672" ca="1">INDEX('Isaac 401k'!L:L,MATCH('Retirement Calculator'!A672,'Isaac 401k'!N:N,0),0)</f>
        <v>7953916.3856099108</v>
      </c>
      <c r="R672" s="25">
        <f t="array" aca="1" ref="R672" ca="1">INDEX('Lorri 401b'!L:L,MATCH('Retirement Calculator'!A672,'Lorri 401b'!N:N,0),0)</f>
        <v>7774774.3568800399</v>
      </c>
      <c r="S672" s="25">
        <f t="shared" ca="1" si="527"/>
        <v>15728690.742489951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6404.7404596389215</v>
      </c>
      <c r="K673" s="25">
        <f t="shared" si="524"/>
        <v>16520.094745597391</v>
      </c>
      <c r="L673" s="25"/>
      <c r="N673" s="25">
        <f>'Combined Retirement'!$C$18/12</f>
        <v>33932.660666666663</v>
      </c>
      <c r="O673" s="25">
        <f t="shared" si="525"/>
        <v>11007.82546143035</v>
      </c>
      <c r="P673" s="25">
        <f t="shared" si="526"/>
        <v>22924.835205236312</v>
      </c>
      <c r="Q673" s="25">
        <f t="array" aca="1" ref="Q673" ca="1">INDEX('Isaac 401k'!L:L,MATCH('Retirement Calculator'!A673,'Isaac 401k'!N:N,0),0)</f>
        <v>7980626.2770050652</v>
      </c>
      <c r="R673" s="25">
        <f t="array" aca="1" ref="R673" ca="1">INDEX('Lorri 401b'!L:L,MATCH('Retirement Calculator'!A673,'Lorri 401b'!N:N,0),0)</f>
        <v>7790580.3215600019</v>
      </c>
      <c r="S673" s="25">
        <f t="shared" ca="1" si="527"/>
        <v>15771206.598565068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6404.7404596389215</v>
      </c>
      <c r="K674" s="25">
        <f t="shared" si="524"/>
        <v>16520.094745597391</v>
      </c>
      <c r="L674" s="25"/>
      <c r="N674" s="25">
        <f>'Combined Retirement'!$C$18/12</f>
        <v>33932.660666666663</v>
      </c>
      <c r="O674" s="25">
        <f t="shared" si="525"/>
        <v>11007.82546143035</v>
      </c>
      <c r="P674" s="25">
        <f t="shared" si="526"/>
        <v>22924.835205236312</v>
      </c>
      <c r="Q674" s="25">
        <f t="array" aca="1" ref="Q674" ca="1">INDEX('Isaac 401k'!L:L,MATCH('Retirement Calculator'!A674,'Isaac 401k'!N:N,0),0)</f>
        <v>8007447.4596143663</v>
      </c>
      <c r="R674" s="25">
        <f t="array" aca="1" ref="R674" ca="1">INDEX('Lorri 401b'!L:L,MATCH('Retirement Calculator'!A674,'Lorri 401b'!N:N,0),0)</f>
        <v>7806452.1444261307</v>
      </c>
      <c r="S674" s="25">
        <f t="shared" ca="1" si="527"/>
        <v>15813899.604040496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6404.7404596389215</v>
      </c>
      <c r="K675" s="25">
        <f t="shared" si="524"/>
        <v>16520.094745597391</v>
      </c>
      <c r="L675" s="25"/>
      <c r="N675" s="25">
        <f>'Combined Retirement'!$C$18/12</f>
        <v>33932.660666666663</v>
      </c>
      <c r="O675" s="25">
        <f t="shared" si="525"/>
        <v>11007.82546143035</v>
      </c>
      <c r="P675" s="25">
        <f t="shared" si="526"/>
        <v>22924.835205236312</v>
      </c>
      <c r="Q675" s="25">
        <f t="array" aca="1" ref="Q675" ca="1">INDEX('Isaac 401k'!L:L,MATCH('Retirement Calculator'!A675,'Isaac 401k'!N:N,0),0)</f>
        <v>8034380.3971512057</v>
      </c>
      <c r="R675" s="25">
        <f t="array" aca="1" ref="R675" ca="1">INDEX('Lorri 401b'!L:L,MATCH('Retirement Calculator'!A675,'Lorri 401b'!N:N,0),0)</f>
        <v>7822390.099887535</v>
      </c>
      <c r="S675" s="25">
        <f t="shared" ca="1" si="527"/>
        <v>15856770.497038741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6404.7404596389215</v>
      </c>
      <c r="K676" s="25">
        <f t="shared" si="524"/>
        <v>16520.094745597391</v>
      </c>
      <c r="L676" s="25"/>
      <c r="N676" s="25">
        <f>'Combined Retirement'!$C$18/12</f>
        <v>33932.660666666663</v>
      </c>
      <c r="O676" s="25">
        <f t="shared" si="525"/>
        <v>11007.82546143035</v>
      </c>
      <c r="P676" s="25">
        <f t="shared" si="526"/>
        <v>22924.835205236312</v>
      </c>
      <c r="Q676" s="25">
        <f t="array" aca="1" ref="Q676" ca="1">INDEX('Isaac 401k'!L:L,MATCH('Retirement Calculator'!A676,'Isaac 401k'!N:N,0),0)</f>
        <v>8061425.5552611155</v>
      </c>
      <c r="R676" s="25">
        <f t="array" aca="1" ref="R676" ca="1">INDEX('Lorri 401b'!L:L,MATCH('Retirement Calculator'!A676,'Lorri 401b'!N:N,0),0)</f>
        <v>7838394.4634966953</v>
      </c>
      <c r="S676" s="25">
        <f t="shared" ca="1" si="527"/>
        <v>15899820.018757811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6404.7404596389215</v>
      </c>
      <c r="K677" s="25">
        <f t="shared" si="524"/>
        <v>16520.094745597391</v>
      </c>
      <c r="L677" s="25"/>
      <c r="N677" s="25">
        <f>'Combined Retirement'!$C$18/12</f>
        <v>33932.660666666663</v>
      </c>
      <c r="O677" s="25">
        <f t="shared" si="525"/>
        <v>11007.82546143035</v>
      </c>
      <c r="P677" s="25">
        <f t="shared" si="526"/>
        <v>22924.835205236312</v>
      </c>
      <c r="Q677" s="25">
        <f t="array" aca="1" ref="Q677" ca="1">INDEX('Isaac 401k'!L:L,MATCH('Retirement Calculator'!A677,'Isaac 401k'!N:N,0),0)</f>
        <v>8088583.401529816</v>
      </c>
      <c r="R677" s="25">
        <f t="array" aca="1" ref="R677" ca="1">INDEX('Lorri 401b'!L:L,MATCH('Retirement Calculator'!A677,'Lorri 401b'!N:N,0),0)</f>
        <v>7854465.5119542275</v>
      </c>
      <c r="S677" s="25">
        <f t="shared" ca="1" si="527"/>
        <v>15943048.913484044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6404.7404596389215</v>
      </c>
      <c r="K678" s="25">
        <f t="shared" si="524"/>
        <v>16520.094745597391</v>
      </c>
      <c r="L678" s="25"/>
      <c r="N678" s="25">
        <f>'Combined Retirement'!$C$18/12</f>
        <v>33932.660666666663</v>
      </c>
      <c r="O678" s="25">
        <f t="shared" si="525"/>
        <v>11007.82546143035</v>
      </c>
      <c r="P678" s="25">
        <f t="shared" si="526"/>
        <v>22924.835205236312</v>
      </c>
      <c r="Q678" s="25">
        <f t="array" aca="1" ref="Q678" ca="1">INDEX('Isaac 401k'!L:L,MATCH('Retirement Calculator'!A678,'Isaac 401k'!N:N,0),0)</f>
        <v>8115854.4054913027</v>
      </c>
      <c r="R678" s="25">
        <f t="array" aca="1" ref="R678" ca="1">INDEX('Lorri 401b'!L:L,MATCH('Retirement Calculator'!A678,'Lorri 401b'!N:N,0),0)</f>
        <v>7870603.5231136652</v>
      </c>
      <c r="S678" s="25">
        <f t="shared" ca="1" si="527"/>
        <v>15986457.928604968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6404.7404596389215</v>
      </c>
      <c r="K679" s="25">
        <f t="shared" si="524"/>
        <v>16520.094745597391</v>
      </c>
      <c r="L679" s="25"/>
      <c r="N679" s="25">
        <f>'Combined Retirement'!$C$18/12</f>
        <v>33932.660666666663</v>
      </c>
      <c r="O679" s="25">
        <f t="shared" si="525"/>
        <v>11007.82546143035</v>
      </c>
      <c r="P679" s="25">
        <f t="shared" si="526"/>
        <v>22924.835205236312</v>
      </c>
      <c r="Q679" s="25">
        <f t="array" aca="1" ref="Q679" ca="1">INDEX('Isaac 401k'!L:L,MATCH('Retirement Calculator'!A679,'Isaac 401k'!N:N,0),0)</f>
        <v>8143239.0386359626</v>
      </c>
      <c r="R679" s="25">
        <f t="array" aca="1" ref="R679" ca="1">INDEX('Lorri 401b'!L:L,MATCH('Retirement Calculator'!A679,'Lorri 401b'!N:N,0),0)</f>
        <v>7886808.7759862673</v>
      </c>
      <c r="S679" s="25">
        <f t="shared" ca="1" si="527"/>
        <v>16030047.814622231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6404.7404596389215</v>
      </c>
      <c r="K680" s="25">
        <f t="shared" si="524"/>
        <v>16520.094745597391</v>
      </c>
      <c r="L680" s="25"/>
      <c r="N680" s="25">
        <f>'Combined Retirement'!$C$18/12</f>
        <v>33932.660666666663</v>
      </c>
      <c r="O680" s="25">
        <f t="shared" si="525"/>
        <v>11007.82546143035</v>
      </c>
      <c r="P680" s="25">
        <f t="shared" si="526"/>
        <v>22924.835205236312</v>
      </c>
      <c r="Q680" s="25">
        <f t="array" aca="1" ref="Q680" ca="1">INDEX('Isaac 401k'!L:L,MATCH('Retirement Calculator'!A680,'Isaac 401k'!N:N,0),0)</f>
        <v>8170737.7744187256</v>
      </c>
      <c r="R680" s="25">
        <f t="array" aca="1" ref="R680" ca="1">INDEX('Lorri 401b'!L:L,MATCH('Retirement Calculator'!A680,'Lorri 401b'!N:N,0),0)</f>
        <v>7903081.5507458393</v>
      </c>
      <c r="S680" s="25">
        <f t="shared" ca="1" si="527"/>
        <v>16073819.325164564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6404.7404596389215</v>
      </c>
      <c r="K681" s="25">
        <f t="shared" si="524"/>
        <v>16520.094745597391</v>
      </c>
      <c r="L681" s="25"/>
      <c r="N681" s="25">
        <f>'Combined Retirement'!$C$18/12</f>
        <v>33932.660666666663</v>
      </c>
      <c r="O681" s="25">
        <f t="shared" si="525"/>
        <v>11007.82546143035</v>
      </c>
      <c r="P681" s="25">
        <f t="shared" si="526"/>
        <v>22924.835205236312</v>
      </c>
      <c r="Q681" s="25">
        <f t="array" aca="1" ref="Q681" ca="1">INDEX('Isaac 401k'!L:L,MATCH('Retirement Calculator'!A681,'Isaac 401k'!N:N,0),0)</f>
        <v>8198351.08826725</v>
      </c>
      <c r="R681" s="25">
        <f t="array" aca="1" ref="R681" ca="1">INDEX('Lorri 401b'!L:L,MATCH('Retirement Calculator'!A681,'Lorri 401b'!N:N,0),0)</f>
        <v>7919422.1287335753</v>
      </c>
      <c r="S681" s="25">
        <f t="shared" ca="1" si="527"/>
        <v>16117773.217000825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6404.7404596389215</v>
      </c>
      <c r="K682" s="25">
        <f t="shared" si="524"/>
        <v>16520.094745597391</v>
      </c>
      <c r="L682" s="25"/>
      <c r="N682" s="25">
        <f>'Combined Retirement'!$C$18/12</f>
        <v>33932.660666666663</v>
      </c>
      <c r="O682" s="25">
        <f t="shared" si="525"/>
        <v>11007.82546143035</v>
      </c>
      <c r="P682" s="25">
        <f t="shared" si="526"/>
        <v>22924.835205236312</v>
      </c>
      <c r="Q682" s="25">
        <f t="array" aca="1" ref="Q682" ca="1">INDEX('Isaac 401k'!L:L,MATCH('Retirement Calculator'!A682,'Isaac 401k'!N:N,0),0)</f>
        <v>8226079.4575901432</v>
      </c>
      <c r="R682" s="25">
        <f t="array" aca="1" ref="R682" ca="1">INDEX('Lorri 401b'!L:L,MATCH('Retirement Calculator'!A682,'Lorri 401b'!N:N,0),0)</f>
        <v>7935830.7924629273</v>
      </c>
      <c r="S682" s="25">
        <f t="shared" ca="1" si="527"/>
        <v>16161910.25005307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6404.7404596389215</v>
      </c>
      <c r="K683" s="25">
        <f t="shared" si="524"/>
        <v>16520.094745597391</v>
      </c>
      <c r="L683" s="25"/>
      <c r="N683" s="25">
        <f>'Combined Retirement'!$C$18/12</f>
        <v>33932.660666666663</v>
      </c>
      <c r="O683" s="25">
        <f t="shared" si="525"/>
        <v>11007.82546143035</v>
      </c>
      <c r="P683" s="25">
        <f t="shared" si="526"/>
        <v>22924.835205236312</v>
      </c>
      <c r="Q683" s="25">
        <f t="array" aca="1" ref="Q683" ca="1">INDEX('Isaac 401k'!L:L,MATCH('Retirement Calculator'!A683,'Isaac 401k'!N:N,0),0)</f>
        <v>8253923.3617852153</v>
      </c>
      <c r="R683" s="25">
        <f t="array" aca="1" ref="R683" ca="1">INDEX('Lorri 401b'!L:L,MATCH('Retirement Calculator'!A683,'Lorri 401b'!N:N,0),0)</f>
        <v>7952307.8256244846</v>
      </c>
      <c r="S683" s="25">
        <f t="shared" ca="1" si="527"/>
        <v>16206231.187409699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6404.7404596389215</v>
      </c>
      <c r="K684" s="25">
        <f t="shared" si="524"/>
        <v>16520.094745597391</v>
      </c>
      <c r="L684" s="25"/>
      <c r="N684" s="25">
        <f>'Combined Retirement'!$C$18/12</f>
        <v>33932.660666666663</v>
      </c>
      <c r="O684" s="25">
        <f t="shared" si="525"/>
        <v>11007.82546143035</v>
      </c>
      <c r="P684" s="25">
        <f t="shared" si="526"/>
        <v>22924.835205236312</v>
      </c>
      <c r="Q684" s="25">
        <f t="array" aca="1" ref="Q684" ca="1">INDEX('Isaac 401k'!L:L,MATCH('Retirement Calculator'!A684,'Isaac 401k'!N:N,0),0)</f>
        <v>8281883.2822477669</v>
      </c>
      <c r="R684" s="25">
        <f t="array" aca="1" ref="R684" ca="1">INDEX('Lorri 401b'!L:L,MATCH('Retirement Calculator'!A684,'Lorri 401b'!N:N,0),0)</f>
        <v>7968853.5130908825</v>
      </c>
      <c r="S684" s="25">
        <f t="shared" ca="1" si="527"/>
        <v>16250736.795338649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6404.7404596389215</v>
      </c>
      <c r="K685" s="25">
        <f t="shared" si="524"/>
        <v>16520.094745597391</v>
      </c>
      <c r="L685" s="25"/>
      <c r="N685" s="25">
        <f>'Combined Retirement'!$C$18/12</f>
        <v>33932.660666666663</v>
      </c>
      <c r="O685" s="25">
        <f t="shared" si="525"/>
        <v>11007.82546143035</v>
      </c>
      <c r="P685" s="25">
        <f t="shared" si="526"/>
        <v>22924.835205236312</v>
      </c>
      <c r="Q685" s="25">
        <f t="array" aca="1" ref="Q685" ca="1">INDEX('Isaac 401k'!L:L,MATCH('Retirement Calculator'!A685,'Isaac 401k'!N:N,0),0)</f>
        <v>8309959.7023789119</v>
      </c>
      <c r="R685" s="25">
        <f t="array" aca="1" ref="R685" ca="1">INDEX('Lorri 401b'!L:L,MATCH('Retirement Calculator'!A685,'Lorri 401b'!N:N,0),0)</f>
        <v>7985468.1409217231</v>
      </c>
      <c r="S685" s="25">
        <f t="shared" ca="1" si="527"/>
        <v>16295427.843300635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6404.7404596389215</v>
      </c>
      <c r="K686" s="25">
        <f t="shared" si="524"/>
        <v>16520.094745597391</v>
      </c>
      <c r="L686" s="25"/>
      <c r="N686" s="25">
        <f>'Combined Retirement'!$C$18/12</f>
        <v>33932.660666666663</v>
      </c>
      <c r="O686" s="25">
        <f t="shared" si="525"/>
        <v>11007.82546143035</v>
      </c>
      <c r="P686" s="25">
        <f t="shared" si="526"/>
        <v>22924.835205236312</v>
      </c>
      <c r="Q686" s="25">
        <f t="array" aca="1" ref="Q686" ca="1">INDEX('Isaac 401k'!L:L,MATCH('Retirement Calculator'!A686,'Isaac 401k'!N:N,0),0)</f>
        <v>8338153.1075939368</v>
      </c>
      <c r="R686" s="25">
        <f t="array" aca="1" ref="R686" ca="1">INDEX('Lorri 401b'!L:L,MATCH('Retirement Calculator'!A686,'Lorri 401b'!N:N,0),0)</f>
        <v>8002151.9963685255</v>
      </c>
      <c r="S686" s="25">
        <f t="shared" ca="1" si="527"/>
        <v>16340305.103962462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6404.7404596389215</v>
      </c>
      <c r="K687" s="25">
        <f t="shared" si="524"/>
        <v>16520.094745597391</v>
      </c>
      <c r="L687" s="25"/>
      <c r="N687" s="25">
        <f>'Combined Retirement'!$C$18/12</f>
        <v>33932.660666666663</v>
      </c>
      <c r="O687" s="25">
        <f t="shared" si="525"/>
        <v>11007.82546143035</v>
      </c>
      <c r="P687" s="25">
        <f t="shared" si="526"/>
        <v>22924.835205236312</v>
      </c>
      <c r="Q687" s="25">
        <f t="array" aca="1" ref="Q687" ca="1">INDEX('Isaac 401k'!L:L,MATCH('Retirement Calculator'!A687,'Isaac 401k'!N:N,0),0)</f>
        <v>8366463.9853306916</v>
      </c>
      <c r="R687" s="25">
        <f t="array" aca="1" ref="R687" ca="1">INDEX('Lorri 401b'!L:L,MATCH('Retirement Calculator'!A687,'Lorri 401b'!N:N,0),0)</f>
        <v>8018905.3678796897</v>
      </c>
      <c r="S687" s="25">
        <f t="shared" ca="1" si="527"/>
        <v>16385369.353210382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6404.7404596389215</v>
      </c>
      <c r="K688" s="25">
        <f t="shared" si="524"/>
        <v>16520.094745597391</v>
      </c>
      <c r="L688" s="25"/>
      <c r="N688" s="25">
        <f>'Combined Retirement'!$C$18/12</f>
        <v>33932.660666666663</v>
      </c>
      <c r="O688" s="25">
        <f t="shared" si="525"/>
        <v>11007.82546143035</v>
      </c>
      <c r="P688" s="25">
        <f t="shared" si="526"/>
        <v>22924.835205236312</v>
      </c>
      <c r="Q688" s="25">
        <f t="array" aca="1" ref="Q688" ca="1">INDEX('Isaac 401k'!L:L,MATCH('Retirement Calculator'!A688,'Isaac 401k'!N:N,0),0)</f>
        <v>8394892.8250580151</v>
      </c>
      <c r="R688" s="25">
        <f t="array" aca="1" ref="R688" ca="1">INDEX('Lorri 401b'!L:L,MATCH('Retirement Calculator'!A688,'Lorri 401b'!N:N,0),0)</f>
        <v>8035728.5451054843</v>
      </c>
      <c r="S688" s="25">
        <f t="shared" ca="1" si="527"/>
        <v>16430621.3701635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6404.7404596389215</v>
      </c>
      <c r="K689" s="25">
        <f t="shared" si="524"/>
        <v>16520.094745597391</v>
      </c>
      <c r="L689" s="25"/>
      <c r="N689" s="25">
        <f>'Combined Retirement'!$C$18/12</f>
        <v>33932.660666666663</v>
      </c>
      <c r="O689" s="25">
        <f t="shared" si="525"/>
        <v>11007.82546143035</v>
      </c>
      <c r="P689" s="25">
        <f t="shared" si="526"/>
        <v>22924.835205236312</v>
      </c>
      <c r="Q689" s="25">
        <f t="array" aca="1" ref="Q689" ca="1">INDEX('Isaac 401k'!L:L,MATCH('Retirement Calculator'!A689,'Isaac 401k'!N:N,0),0)</f>
        <v>8423440.1182842031</v>
      </c>
      <c r="R689" s="25">
        <f t="array" aca="1" ref="R689" ca="1">INDEX('Lorri 401b'!L:L,MATCH('Retirement Calculator'!A689,'Lorri 401b'!N:N,0),0)</f>
        <v>8052621.8189030522</v>
      </c>
      <c r="S689" s="25">
        <f t="shared" ca="1" si="527"/>
        <v>16476061.937187254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6404.7404596389215</v>
      </c>
      <c r="K690" s="25">
        <f t="shared" si="524"/>
        <v>16520.094745597391</v>
      </c>
      <c r="L690" s="25"/>
      <c r="N690" s="25">
        <f>'Combined Retirement'!$C$18/12</f>
        <v>33932.660666666663</v>
      </c>
      <c r="O690" s="25">
        <f t="shared" si="525"/>
        <v>11007.82546143035</v>
      </c>
      <c r="P690" s="25">
        <f t="shared" si="526"/>
        <v>22924.835205236312</v>
      </c>
      <c r="Q690" s="25">
        <f t="array" aca="1" ref="Q690" ca="1">INDEX('Isaac 401k'!L:L,MATCH('Retirement Calculator'!A690,'Isaac 401k'!N:N,0),0)</f>
        <v>8452106.3585655</v>
      </c>
      <c r="R690" s="25">
        <f t="array" aca="1" ref="R690" ca="1">INDEX('Lorri 401b'!L:L,MATCH('Retirement Calculator'!A690,'Lorri 401b'!N:N,0),0)</f>
        <v>8069585.481341444</v>
      </c>
      <c r="S690" s="25">
        <f t="shared" ca="1" si="527"/>
        <v>16521691.839906944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6404.7404596389215</v>
      </c>
      <c r="K691" s="25">
        <f t="shared" si="524"/>
        <v>16520.094745597391</v>
      </c>
      <c r="L691" s="25"/>
      <c r="N691" s="25">
        <f>'Combined Retirement'!$C$18/12</f>
        <v>33932.660666666663</v>
      </c>
      <c r="O691" s="25">
        <f t="shared" si="525"/>
        <v>11007.82546143035</v>
      </c>
      <c r="P691" s="25">
        <f t="shared" si="526"/>
        <v>22924.835205236312</v>
      </c>
      <c r="Q691" s="25">
        <f t="array" aca="1" ref="Q691" ca="1">INDEX('Isaac 401k'!L:L,MATCH('Retirement Calculator'!A691,'Isaac 401k'!N:N,0),0)</f>
        <v>8480892.0415146351</v>
      </c>
      <c r="R691" s="25">
        <f t="array" aca="1" ref="R691" ca="1">INDEX('Lorri 401b'!L:L,MATCH('Retirement Calculator'!A691,'Lorri 401b'!N:N,0),0)</f>
        <v>8086619.8257066626</v>
      </c>
      <c r="S691" s="25">
        <f t="shared" ca="1" si="527"/>
        <v>16567511.867221298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6404.7404596389215</v>
      </c>
      <c r="K692" s="25">
        <f t="shared" si="524"/>
        <v>16520.094745597391</v>
      </c>
      <c r="L692" s="25"/>
      <c r="N692" s="25">
        <f>'Combined Retirement'!$C$18/12</f>
        <v>33932.660666666663</v>
      </c>
      <c r="O692" s="25">
        <f t="shared" si="525"/>
        <v>11007.82546143035</v>
      </c>
      <c r="P692" s="25">
        <f t="shared" si="526"/>
        <v>22924.835205236312</v>
      </c>
      <c r="Q692" s="25">
        <f t="array" aca="1" ref="Q692" ca="1">INDEX('Isaac 401k'!L:L,MATCH('Retirement Calculator'!A692,'Isaac 401k'!N:N,0),0)</f>
        <v>8509797.6648093909</v>
      </c>
      <c r="R692" s="25">
        <f t="array" aca="1" ref="R692" ca="1">INDEX('Lorri 401b'!L:L,MATCH('Retirement Calculator'!A692,'Lorri 401b'!N:N,0),0)</f>
        <v>8103725.1465067361</v>
      </c>
      <c r="S692" s="25">
        <f t="shared" ca="1" si="527"/>
        <v>16613522.811316127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6404.7404596389215</v>
      </c>
      <c r="K693" s="25">
        <f t="shared" si="524"/>
        <v>16520.094745597391</v>
      </c>
      <c r="L693" s="25"/>
      <c r="N693" s="25">
        <f>'Combined Retirement'!$C$18/12</f>
        <v>33932.660666666663</v>
      </c>
      <c r="O693" s="25">
        <f t="shared" si="525"/>
        <v>11007.82546143035</v>
      </c>
      <c r="P693" s="25">
        <f t="shared" si="526"/>
        <v>22924.835205236312</v>
      </c>
      <c r="Q693" s="25">
        <f t="array" aca="1" ref="Q693" ca="1">INDEX('Isaac 401k'!L:L,MATCH('Retirement Calculator'!A693,'Isaac 401k'!N:N,0),0)</f>
        <v>8538823.7282012086</v>
      </c>
      <c r="R693" s="25">
        <f t="array" aca="1" ref="R693" ca="1">INDEX('Lorri 401b'!L:L,MATCH('Retirement Calculator'!A693,'Lorri 401b'!N:N,0),0)</f>
        <v>8120901.7394768093</v>
      </c>
      <c r="S693" s="25">
        <f t="shared" ca="1" si="527"/>
        <v>16659725.467678018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6404.7404596389215</v>
      </c>
      <c r="K694" s="25">
        <f t="shared" si="524"/>
        <v>16520.094745597391</v>
      </c>
      <c r="L694" s="25"/>
      <c r="N694" s="25">
        <f>'Combined Retirement'!$C$18/12</f>
        <v>33932.660666666663</v>
      </c>
      <c r="O694" s="25">
        <f t="shared" si="525"/>
        <v>11007.82546143035</v>
      </c>
      <c r="P694" s="25">
        <f t="shared" si="526"/>
        <v>22924.835205236312</v>
      </c>
      <c r="Q694" s="25">
        <f t="array" aca="1" ref="Q694" ca="1">INDEX('Isaac 401k'!L:L,MATCH('Retirement Calculator'!A694,'Isaac 401k'!N:N,0),0)</f>
        <v>8567970.7335238252</v>
      </c>
      <c r="R694" s="25">
        <f t="array" aca="1" ref="R694" ca="1">INDEX('Lorri 401b'!L:L,MATCH('Retirement Calculator'!A694,'Lorri 401b'!N:N,0),0)</f>
        <v>8138149.9015842583</v>
      </c>
      <c r="S694" s="25">
        <f t="shared" ca="1" si="527"/>
        <v>16706120.635108083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6404.7404596389215</v>
      </c>
      <c r="K695" s="25">
        <f t="shared" si="524"/>
        <v>16520.094745597391</v>
      </c>
      <c r="L695" s="25"/>
      <c r="N695" s="25">
        <f>'Combined Retirement'!$C$18/12</f>
        <v>33932.660666666663</v>
      </c>
      <c r="O695" s="25">
        <f t="shared" si="525"/>
        <v>11007.82546143035</v>
      </c>
      <c r="P695" s="25">
        <f t="shared" si="526"/>
        <v>22924.835205236312</v>
      </c>
      <c r="Q695" s="25">
        <f t="array" aca="1" ref="Q695" ca="1">INDEX('Isaac 401k'!L:L,MATCH('Retirement Calculator'!A695,'Isaac 401k'!N:N,0),0)</f>
        <v>8597239.1847019531</v>
      </c>
      <c r="R695" s="25">
        <f t="array" aca="1" ref="R695" ca="1">INDEX('Lorri 401b'!L:L,MATCH('Retirement Calculator'!A695,'Lorri 401b'!N:N,0),0)</f>
        <v>8155469.9310338218</v>
      </c>
      <c r="S695" s="25">
        <f t="shared" ca="1" si="527"/>
        <v>16752709.115735775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6404.7404596389215</v>
      </c>
      <c r="K696" s="25">
        <f t="shared" si="524"/>
        <v>16520.094745597391</v>
      </c>
      <c r="L696" s="25"/>
      <c r="N696" s="25">
        <f>'Combined Retirement'!$C$18/12</f>
        <v>33932.660666666663</v>
      </c>
      <c r="O696" s="25">
        <f t="shared" si="525"/>
        <v>11007.82546143035</v>
      </c>
      <c r="P696" s="25">
        <f t="shared" si="526"/>
        <v>22924.835205236312</v>
      </c>
      <c r="Q696" s="25">
        <f t="array" aca="1" ref="Q696" ca="1">INDEX('Isaac 401k'!L:L,MATCH('Retirement Calculator'!A696,'Isaac 401k'!N:N,0),0)</f>
        <v>8626629.5877599902</v>
      </c>
      <c r="R696" s="25">
        <f t="array" aca="1" ref="R696" ca="1">INDEX('Lorri 401b'!L:L,MATCH('Retirement Calculator'!A696,'Lorri 401b'!N:N,0),0)</f>
        <v>8172862.1272727586</v>
      </c>
      <c r="S696" s="25">
        <f t="shared" ca="1" si="527"/>
        <v>16799491.715032749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6404.7404596389215</v>
      </c>
      <c r="K697" s="25">
        <f t="shared" si="524"/>
        <v>16520.094745597391</v>
      </c>
      <c r="L697" s="25"/>
      <c r="N697" s="25">
        <f>'Combined Retirement'!$C$18/12</f>
        <v>33932.660666666663</v>
      </c>
      <c r="O697" s="25">
        <f t="shared" si="525"/>
        <v>11007.82546143035</v>
      </c>
      <c r="P697" s="25">
        <f t="shared" si="526"/>
        <v>22924.835205236312</v>
      </c>
      <c r="Q697" s="25">
        <f t="array" aca="1" ref="Q697" ca="1">INDEX('Isaac 401k'!L:L,MATCH('Retirement Calculator'!A697,'Isaac 401k'!N:N,0),0)</f>
        <v>8656142.4508307688</v>
      </c>
      <c r="R697" s="25">
        <f t="array" aca="1" ref="R697" ca="1">INDEX('Lorri 401b'!L:L,MATCH('Retirement Calculator'!A697,'Lorri 401b'!N:N,0),0)</f>
        <v>8190326.7909960244</v>
      </c>
      <c r="S697" s="25">
        <f t="shared" ca="1" si="527"/>
        <v>16846469.241826795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6404.7404596389215</v>
      </c>
      <c r="K698" s="25">
        <f t="shared" si="524"/>
        <v>16520.094745597391</v>
      </c>
      <c r="L698" s="25"/>
      <c r="N698" s="25">
        <f>'Combined Retirement'!$C$18/12</f>
        <v>33932.660666666663</v>
      </c>
      <c r="O698" s="25">
        <f t="shared" si="525"/>
        <v>11007.82546143035</v>
      </c>
      <c r="P698" s="25">
        <f t="shared" si="526"/>
        <v>22924.835205236312</v>
      </c>
      <c r="Q698" s="25">
        <f t="array" aca="1" ref="Q698" ca="1">INDEX('Isaac 401k'!L:L,MATCH('Retirement Calculator'!A698,'Isaac 401k'!N:N,0),0)</f>
        <v>8685778.284164343</v>
      </c>
      <c r="R698" s="25">
        <f t="array" aca="1" ref="R698" ca="1">INDEX('Lorri 401b'!L:L,MATCH('Retirement Calculator'!A698,'Lorri 401b'!N:N,0),0)</f>
        <v>8207864.2241514698</v>
      </c>
      <c r="S698" s="25">
        <f t="shared" ca="1" si="527"/>
        <v>16893642.508315813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6404.7404596389215</v>
      </c>
      <c r="K699" s="25">
        <f t="shared" si="524"/>
        <v>16520.094745597391</v>
      </c>
      <c r="L699" s="25"/>
      <c r="N699" s="25">
        <f>'Combined Retirement'!$C$18/12</f>
        <v>33932.660666666663</v>
      </c>
      <c r="O699" s="25">
        <f t="shared" si="525"/>
        <v>11007.82546143035</v>
      </c>
      <c r="P699" s="25">
        <f t="shared" si="526"/>
        <v>22924.835205236312</v>
      </c>
      <c r="Q699" s="25">
        <f t="array" aca="1" ref="Q699" ca="1">INDEX('Isaac 401k'!L:L,MATCH('Retirement Calculator'!A699,'Isaac 401k'!N:N,0),0)</f>
        <v>8715537.6001368072</v>
      </c>
      <c r="R699" s="25">
        <f t="array" aca="1" ref="R699" ca="1">INDEX('Lorri 401b'!L:L,MATCH('Retirement Calculator'!A699,'Lorri 401b'!N:N,0),0)</f>
        <v>8225474.7299450627</v>
      </c>
      <c r="S699" s="25">
        <f t="shared" ca="1" si="527"/>
        <v>16941012.330081869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6404.7404596389215</v>
      </c>
      <c r="K700" s="25">
        <f t="shared" si="524"/>
        <v>16520.094745597391</v>
      </c>
      <c r="L700" s="25"/>
      <c r="N700" s="25">
        <f>'Combined Retirement'!$C$18/12</f>
        <v>33932.660666666663</v>
      </c>
      <c r="O700" s="25">
        <f t="shared" si="525"/>
        <v>11007.82546143035</v>
      </c>
      <c r="P700" s="25">
        <f t="shared" si="526"/>
        <v>22924.835205236312</v>
      </c>
      <c r="Q700" s="25">
        <f t="array" aca="1" ref="Q700" ca="1">INDEX('Isaac 401k'!L:L,MATCH('Retirement Calculator'!A700,'Isaac 401k'!N:N,0),0)</f>
        <v>8745420.913259156</v>
      </c>
      <c r="R700" s="25">
        <f t="array" aca="1" ref="R700" ca="1">INDEX('Lorri 401b'!L:L,MATCH('Retirement Calculator'!A700,'Lorri 401b'!N:N,0),0)</f>
        <v>8243158.6128461296</v>
      </c>
      <c r="S700" s="25">
        <f t="shared" ca="1" si="527"/>
        <v>16988579.526105285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6404.7404596389215</v>
      </c>
      <c r="K701" s="25">
        <f t="shared" si="524"/>
        <v>16520.094745597391</v>
      </c>
      <c r="L701" s="25"/>
      <c r="N701" s="25">
        <f>'Combined Retirement'!$C$18/12</f>
        <v>33932.660666666663</v>
      </c>
      <c r="O701" s="25">
        <f t="shared" si="525"/>
        <v>11007.82546143035</v>
      </c>
      <c r="P701" s="25">
        <f t="shared" si="526"/>
        <v>22924.835205236312</v>
      </c>
      <c r="Q701" s="25">
        <f t="array" aca="1" ref="Q701" ca="1">INDEX('Isaac 401k'!L:L,MATCH('Retirement Calculator'!A701,'Isaac 401k'!N:N,0),0)</f>
        <v>8775428.7401861809</v>
      </c>
      <c r="R701" s="25">
        <f t="array" aca="1" ref="R701" ca="1">INDEX('Lorri 401b'!L:L,MATCH('Retirement Calculator'!A701,'Lorri 401b'!N:N,0),0)</f>
        <v>8260916.1785926176</v>
      </c>
      <c r="S701" s="25">
        <f t="shared" ca="1" si="527"/>
        <v>17036344.918778799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6404.7404596389215</v>
      </c>
      <c r="K702" s="25">
        <f t="shared" si="524"/>
        <v>16520.094745597391</v>
      </c>
      <c r="L702" s="25"/>
      <c r="N702" s="25">
        <f>'Combined Retirement'!$C$18/12</f>
        <v>33932.660666666663</v>
      </c>
      <c r="O702" s="25">
        <f t="shared" si="525"/>
        <v>11007.82546143035</v>
      </c>
      <c r="P702" s="25">
        <f t="shared" si="526"/>
        <v>22924.835205236312</v>
      </c>
      <c r="Q702" s="25">
        <f t="array" aca="1" ref="Q702" ca="1">INDEX('Isaac 401k'!L:L,MATCH('Retirement Calculator'!A702,'Isaac 401k'!N:N,0),0)</f>
        <v>8805561.599725401</v>
      </c>
      <c r="R702" s="25">
        <f t="array" aca="1" ref="R702" ca="1">INDEX('Lorri 401b'!L:L,MATCH('Retirement Calculator'!A702,'Lorri 401b'!N:N,0),0)</f>
        <v>8278747.7341963826</v>
      </c>
      <c r="S702" s="25">
        <f t="shared" ca="1" si="527"/>
        <v>17084309.333921783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6404.7404596389215</v>
      </c>
      <c r="K703" s="25">
        <f t="shared" si="524"/>
        <v>16520.094745597391</v>
      </c>
      <c r="L703" s="25"/>
      <c r="N703" s="25">
        <f>'Combined Retirement'!$C$18/12</f>
        <v>33932.660666666663</v>
      </c>
      <c r="O703" s="25">
        <f t="shared" si="525"/>
        <v>11007.82546143035</v>
      </c>
      <c r="P703" s="25">
        <f t="shared" si="526"/>
        <v>22924.835205236312</v>
      </c>
      <c r="Q703" s="25">
        <f t="array" aca="1" ref="Q703" ca="1">INDEX('Isaac 401k'!L:L,MATCH('Retirement Calculator'!A703,'Isaac 401k'!N:N,0),0)</f>
        <v>8835820.0128460359</v>
      </c>
      <c r="R703" s="25">
        <f t="array" aca="1" ref="R703" ca="1">INDEX('Lorri 401b'!L:L,MATCH('Retirement Calculator'!A703,'Lorri 401b'!N:N,0),0)</f>
        <v>8296653.5879484965</v>
      </c>
      <c r="S703" s="25">
        <f t="shared" ca="1" si="527"/>
        <v>17132473.600794531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6404.7404596389215</v>
      </c>
      <c r="K704" s="25">
        <f t="shared" si="524"/>
        <v>16520.094745597391</v>
      </c>
      <c r="L704" s="25"/>
      <c r="N704" s="25">
        <f>'Combined Retirement'!$C$18/12</f>
        <v>33932.660666666663</v>
      </c>
      <c r="O704" s="25">
        <f t="shared" si="525"/>
        <v>11007.82546143035</v>
      </c>
      <c r="P704" s="25">
        <f t="shared" si="526"/>
        <v>22924.835205236312</v>
      </c>
      <c r="Q704" s="25">
        <f t="array" aca="1" ref="Q704" ca="1">INDEX('Isaac 401k'!L:L,MATCH('Retirement Calculator'!A704,'Isaac 401k'!N:N,0),0)</f>
        <v>8866204.5026880056</v>
      </c>
      <c r="R704" s="25">
        <f t="array" aca="1" ref="R704" ca="1">INDEX('Lorri 401b'!L:L,MATCH('Retirement Calculator'!A704,'Lorri 401b'!N:N,0),0)</f>
        <v>8314634.0494245775</v>
      </c>
      <c r="S704" s="25">
        <f t="shared" ca="1" si="527"/>
        <v>17180838.552112583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6404.7404596389215</v>
      </c>
      <c r="K705" s="25">
        <f t="shared" si="524"/>
        <v>16520.094745597391</v>
      </c>
      <c r="L705" s="25"/>
      <c r="N705" s="25">
        <f>'Combined Retirement'!$C$18/12</f>
        <v>33932.660666666663</v>
      </c>
      <c r="O705" s="25">
        <f t="shared" si="525"/>
        <v>11007.82546143035</v>
      </c>
      <c r="P705" s="25">
        <f t="shared" si="526"/>
        <v>22924.835205236312</v>
      </c>
      <c r="Q705" s="25">
        <f t="array" aca="1" ref="Q705" ca="1">INDEX('Isaac 401k'!L:L,MATCH('Retirement Calculator'!A705,'Isaac 401k'!N:N,0),0)</f>
        <v>8896715.5945709851</v>
      </c>
      <c r="R705" s="25">
        <f t="array" aca="1" ref="R705" ca="1">INDEX('Lorri 401b'!L:L,MATCH('Retirement Calculator'!A705,'Lorri 401b'!N:N,0),0)</f>
        <v>8332689.4294901425</v>
      </c>
      <c r="S705" s="25">
        <f t="shared" ca="1" si="527"/>
        <v>17229405.024061128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6404.7404596389215</v>
      </c>
      <c r="K706" s="25">
        <f t="shared" si="524"/>
        <v>16520.094745597391</v>
      </c>
      <c r="L706" s="25"/>
      <c r="N706" s="25">
        <f>'Combined Retirement'!$C$18/12</f>
        <v>33932.660666666663</v>
      </c>
      <c r="O706" s="25">
        <f t="shared" si="525"/>
        <v>11007.82546143035</v>
      </c>
      <c r="P706" s="25">
        <f t="shared" si="526"/>
        <v>22924.835205236312</v>
      </c>
      <c r="Q706" s="25">
        <f t="array" aca="1" ref="Q706" ca="1">INDEX('Isaac 401k'!L:L,MATCH('Retirement Calculator'!A706,'Isaac 401k'!N:N,0),0)</f>
        <v>8927353.8160034753</v>
      </c>
      <c r="R706" s="25">
        <f t="array" aca="1" ref="R706" ca="1">INDEX('Lorri 401b'!L:L,MATCH('Retirement Calculator'!A706,'Lorri 401b'!N:N,0),0)</f>
        <v>8350820.0403059805</v>
      </c>
      <c r="S706" s="25">
        <f t="shared" ca="1" si="527"/>
        <v>17278173.856309455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6404.7404596389215</v>
      </c>
      <c r="K707" s="25">
        <f t="shared" si="524"/>
        <v>16520.094745597391</v>
      </c>
      <c r="L707" s="25"/>
      <c r="N707" s="25">
        <f>'Combined Retirement'!$C$18/12</f>
        <v>33932.660666666663</v>
      </c>
      <c r="O707" s="25">
        <f t="shared" si="525"/>
        <v>11007.82546143035</v>
      </c>
      <c r="P707" s="25">
        <f t="shared" si="526"/>
        <v>22924.835205236312</v>
      </c>
      <c r="Q707" s="25">
        <f t="array" aca="1" ref="Q707" ca="1">INDEX('Isaac 401k'!L:L,MATCH('Retirement Calculator'!A707,'Isaac 401k'!N:N,0),0)</f>
        <v>8958119.6966919359</v>
      </c>
      <c r="R707" s="25">
        <f t="array" aca="1" ref="R707" ca="1">INDEX('Lorri 401b'!L:L,MATCH('Retirement Calculator'!A707,'Lorri 401b'!N:N,0),0)</f>
        <v>8369026.1953335507</v>
      </c>
      <c r="S707" s="25">
        <f t="shared" ca="1" si="527"/>
        <v>17327145.892025486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6404.7404596389215</v>
      </c>
      <c r="K708" s="25">
        <f t="shared" si="524"/>
        <v>16520.094745597391</v>
      </c>
      <c r="L708" s="25"/>
      <c r="N708" s="25">
        <f>'Combined Retirement'!$C$18/12</f>
        <v>33932.660666666663</v>
      </c>
      <c r="O708" s="25">
        <f t="shared" si="525"/>
        <v>11007.82546143035</v>
      </c>
      <c r="P708" s="25">
        <f t="shared" si="526"/>
        <v>22924.835205236312</v>
      </c>
      <c r="Q708" s="25">
        <f t="array" aca="1" ref="Q708" ca="1">INDEX('Isaac 401k'!L:L,MATCH('Retirement Calculator'!A708,'Isaac 401k'!N:N,0),0)</f>
        <v>8989013.7685499303</v>
      </c>
      <c r="R708" s="25">
        <f t="array" aca="1" ref="R708" ca="1">INDEX('Lorri 401b'!L:L,MATCH('Retirement Calculator'!A708,'Lorri 401b'!N:N,0),0)</f>
        <v>8387308.2093404029</v>
      </c>
      <c r="S708" s="25">
        <f t="shared" ca="1" si="527"/>
        <v>17376321.977890335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6404.7404596389215</v>
      </c>
      <c r="K709" s="25">
        <f t="shared" si="524"/>
        <v>16520.094745597391</v>
      </c>
      <c r="L709" s="25"/>
      <c r="N709" s="25">
        <f>'Combined Retirement'!$C$18/12</f>
        <v>33932.660666666663</v>
      </c>
      <c r="O709" s="25">
        <f t="shared" si="525"/>
        <v>11007.82546143035</v>
      </c>
      <c r="P709" s="25">
        <f t="shared" si="526"/>
        <v>22924.835205236312</v>
      </c>
      <c r="Q709" s="25">
        <f t="array" aca="1" ref="Q709" ca="1">INDEX('Isaac 401k'!L:L,MATCH('Retirement Calculator'!A709,'Isaac 401k'!N:N,0),0)</f>
        <v>9020036.5657073334</v>
      </c>
      <c r="R709" s="25">
        <f t="array" aca="1" ref="R709" ca="1">INDEX('Lorri 401b'!L:L,MATCH('Retirement Calculator'!A709,'Lorri 401b'!N:N,0),0)</f>
        <v>8405666.3984056171</v>
      </c>
      <c r="S709" s="25">
        <f t="shared" ca="1" si="527"/>
        <v>17425702.964112952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6404.7404596389215</v>
      </c>
      <c r="K710" s="25">
        <f t="shared" si="524"/>
        <v>16520.094745597391</v>
      </c>
      <c r="L710" s="25"/>
      <c r="N710" s="25">
        <f>'Combined Retirement'!$C$18/12</f>
        <v>33932.660666666663</v>
      </c>
      <c r="O710" s="25">
        <f t="shared" si="525"/>
        <v>11007.82546143035</v>
      </c>
      <c r="P710" s="25">
        <f t="shared" si="526"/>
        <v>22924.835205236312</v>
      </c>
      <c r="Q710" s="25">
        <f t="array" aca="1" ref="Q710" ca="1">INDEX('Isaac 401k'!L:L,MATCH('Retirement Calculator'!A710,'Isaac 401k'!N:N,0),0)</f>
        <v>9051188.6245195586</v>
      </c>
      <c r="R710" s="25">
        <f t="array" aca="1" ref="R710" ca="1">INDEX('Lorri 401b'!L:L,MATCH('Retirement Calculator'!A710,'Lorri 401b'!N:N,0),0)</f>
        <v>8424101.0799252708</v>
      </c>
      <c r="S710" s="25">
        <f t="shared" ca="1" si="527"/>
        <v>17475289.704444829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6404.7404596389215</v>
      </c>
      <c r="K711" s="25">
        <f t="shared" si="524"/>
        <v>16520.094745597391</v>
      </c>
      <c r="L711" s="25"/>
      <c r="N711" s="25">
        <f>'Combined Retirement'!$C$18/12</f>
        <v>33932.660666666663</v>
      </c>
      <c r="O711" s="25">
        <f t="shared" si="525"/>
        <v>11007.82546143035</v>
      </c>
      <c r="P711" s="25">
        <f t="shared" si="526"/>
        <v>22924.835205236312</v>
      </c>
      <c r="Q711" s="25">
        <f t="array" aca="1" ref="Q711" ca="1">INDEX('Isaac 401k'!L:L,MATCH('Retirement Calculator'!A711,'Isaac 401k'!N:N,0),0)</f>
        <v>9082470.4835768361</v>
      </c>
      <c r="R711" s="25">
        <f t="array" aca="1" ref="R711" ca="1">INDEX('Lorri 401b'!L:L,MATCH('Retirement Calculator'!A711,'Lorri 401b'!N:N,0),0)</f>
        <v>8442612.572617922</v>
      </c>
      <c r="S711" s="25">
        <f t="shared" ca="1" si="527"/>
        <v>17525083.05619476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6404.7404596389215</v>
      </c>
      <c r="K712" s="25">
        <f t="shared" si="524"/>
        <v>16520.094745597391</v>
      </c>
      <c r="L712" s="25"/>
      <c r="N712" s="25">
        <f>'Combined Retirement'!$C$18/12</f>
        <v>33932.660666666663</v>
      </c>
      <c r="O712" s="25">
        <f t="shared" si="525"/>
        <v>11007.82546143035</v>
      </c>
      <c r="P712" s="25">
        <f t="shared" si="526"/>
        <v>22924.835205236312</v>
      </c>
      <c r="Q712" s="25">
        <f t="array" aca="1" ref="Q712" ca="1">INDEX('Isaac 401k'!L:L,MATCH('Retirement Calculator'!A712,'Isaac 401k'!N:N,0),0)</f>
        <v>9113882.6837135181</v>
      </c>
      <c r="R712" s="25">
        <f t="array" aca="1" ref="R712" ca="1">INDEX('Lorri 401b'!L:L,MATCH('Retirement Calculator'!A712,'Lorri 401b'!N:N,0),0)</f>
        <v>8461201.196530126</v>
      </c>
      <c r="S712" s="25">
        <f t="shared" ca="1" si="527"/>
        <v>17575083.880243644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6404.7404596389215</v>
      </c>
      <c r="K713" s="25">
        <f t="shared" si="524"/>
        <v>16520.094745597391</v>
      </c>
      <c r="L713" s="25"/>
      <c r="N713" s="25">
        <f>'Combined Retirement'!$C$18/12</f>
        <v>33932.660666666663</v>
      </c>
      <c r="O713" s="25">
        <f t="shared" si="525"/>
        <v>11007.82546143035</v>
      </c>
      <c r="P713" s="25">
        <f t="shared" si="526"/>
        <v>22924.835205236312</v>
      </c>
      <c r="Q713" s="25">
        <f t="array" aca="1" ref="Q713" ca="1">INDEX('Isaac 401k'!L:L,MATCH('Retirement Calculator'!A713,'Isaac 401k'!N:N,0),0)</f>
        <v>9145425.7680174354</v>
      </c>
      <c r="R713" s="25">
        <f t="array" aca="1" ref="R713" ca="1">INDEX('Lorri 401b'!L:L,MATCH('Retirement Calculator'!A713,'Lorri 401b'!N:N,0),0)</f>
        <v>8479867.2730419654</v>
      </c>
      <c r="S713" s="25">
        <f t="shared" ca="1" si="527"/>
        <v>17625293.041059401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6404.7404596389215</v>
      </c>
      <c r="K714" s="25">
        <f t="shared" si="524"/>
        <v>16520.094745597391</v>
      </c>
      <c r="L714" s="25"/>
      <c r="N714" s="25">
        <f>'Combined Retirement'!$C$18/12</f>
        <v>33932.660666666663</v>
      </c>
      <c r="O714" s="25">
        <f t="shared" si="525"/>
        <v>11007.82546143035</v>
      </c>
      <c r="P714" s="25">
        <f t="shared" si="526"/>
        <v>22924.835205236312</v>
      </c>
      <c r="Q714" s="25">
        <f t="array" aca="1" ref="Q714" ca="1">INDEX('Isaac 401k'!L:L,MATCH('Retirement Calculator'!A714,'Isaac 401k'!N:N,0),0)</f>
        <v>9177100.2818392869</v>
      </c>
      <c r="R714" s="25">
        <f t="array" aca="1" ref="R714" ca="1">INDEX('Lorri 401b'!L:L,MATCH('Retirement Calculator'!A714,'Lorri 401b'!N:N,0),0)</f>
        <v>8498611.1248726025</v>
      </c>
      <c r="S714" s="25">
        <f t="shared" ca="1" si="527"/>
        <v>17675711.406711891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6404.7404596389215</v>
      </c>
      <c r="K715" s="25">
        <f t="shared" si="524"/>
        <v>16520.094745597391</v>
      </c>
      <c r="L715" s="25"/>
      <c r="N715" s="25">
        <f>'Combined Retirement'!$C$18/12</f>
        <v>33932.660666666663</v>
      </c>
      <c r="O715" s="25">
        <f t="shared" si="525"/>
        <v>11007.82546143035</v>
      </c>
      <c r="P715" s="25">
        <f t="shared" si="526"/>
        <v>22924.835205236312</v>
      </c>
      <c r="Q715" s="25">
        <f t="array" aca="1" ref="Q715" ca="1">INDEX('Isaac 401k'!L:L,MATCH('Retirement Calculator'!A715,'Isaac 401k'!N:N,0),0)</f>
        <v>9208906.7728020623</v>
      </c>
      <c r="R715" s="25">
        <f t="array" aca="1" ref="R715" ca="1">INDEX('Lorri 401b'!L:L,MATCH('Retirement Calculator'!A715,'Lorri 401b'!N:N,0),0)</f>
        <v>8517433.0760858674</v>
      </c>
      <c r="S715" s="25">
        <f t="shared" ca="1" si="527"/>
        <v>17726339.848887928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6404.7404596389215</v>
      </c>
      <c r="K716" s="25">
        <f t="shared" si="524"/>
        <v>16520.094745597391</v>
      </c>
      <c r="L716" s="25"/>
      <c r="N716" s="25">
        <f>'Combined Retirement'!$C$18/12</f>
        <v>33932.660666666663</v>
      </c>
      <c r="O716" s="25">
        <f t="shared" si="525"/>
        <v>11007.82546143035</v>
      </c>
      <c r="P716" s="25">
        <f t="shared" si="526"/>
        <v>22924.835205236312</v>
      </c>
      <c r="Q716" s="25">
        <f t="array" aca="1" ref="Q716" ca="1">INDEX('Isaac 401k'!L:L,MATCH('Retirement Calculator'!A716,'Isaac 401k'!N:N,0),0)</f>
        <v>9240845.7908105161</v>
      </c>
      <c r="R716" s="25">
        <f t="array" aca="1" ref="R716" ca="1">INDEX('Lorri 401b'!L:L,MATCH('Retirement Calculator'!A716,'Lorri 401b'!N:N,0),0)</f>
        <v>8536333.452095855</v>
      </c>
      <c r="S716" s="25">
        <f t="shared" ca="1" si="527"/>
        <v>17777179.242906369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6404.7404596389215</v>
      </c>
      <c r="K717" s="25">
        <f t="shared" si="524"/>
        <v>16520.094745597391</v>
      </c>
      <c r="L717" s="25"/>
      <c r="N717" s="25">
        <f>'Combined Retirement'!$C$18/12</f>
        <v>33932.660666666663</v>
      </c>
      <c r="O717" s="25">
        <f t="shared" si="525"/>
        <v>11007.82546143035</v>
      </c>
      <c r="P717" s="25">
        <f t="shared" si="526"/>
        <v>22924.835205236312</v>
      </c>
      <c r="Q717" s="25">
        <f t="array" aca="1" ref="Q717" ca="1">INDEX('Isaac 401k'!L:L,MATCH('Retirement Calculator'!A717,'Isaac 401k'!N:N,0),0)</f>
        <v>9272917.8880606722</v>
      </c>
      <c r="R717" s="25">
        <f t="array" aca="1" ref="R717" ca="1">INDEX('Lorri 401b'!L:L,MATCH('Retirement Calculator'!A717,'Lorri 401b'!N:N,0),0)</f>
        <v>8555312.5796725508</v>
      </c>
      <c r="S717" s="25">
        <f t="shared" ca="1" si="527"/>
        <v>17828230.467733223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6404.7404596389215</v>
      </c>
      <c r="K718" s="25">
        <f t="shared" si="524"/>
        <v>16520.094745597391</v>
      </c>
      <c r="L718" s="25"/>
      <c r="N718" s="25">
        <f>'Combined Retirement'!$C$18/12</f>
        <v>33932.660666666663</v>
      </c>
      <c r="O718" s="25">
        <f t="shared" si="525"/>
        <v>11007.82546143035</v>
      </c>
      <c r="P718" s="25">
        <f t="shared" si="526"/>
        <v>22924.835205236312</v>
      </c>
      <c r="Q718" s="25">
        <f t="array" aca="1" ref="Q718" ca="1">INDEX('Isaac 401k'!L:L,MATCH('Retirement Calculator'!A718,'Isaac 401k'!N:N,0),0)</f>
        <v>9305123.6190493703</v>
      </c>
      <c r="R718" s="25">
        <f t="array" aca="1" ref="R718" ca="1">INDEX('Lorri 401b'!L:L,MATCH('Retirement Calculator'!A718,'Lorri 401b'!N:N,0),0)</f>
        <v>8574370.7869474832</v>
      </c>
      <c r="S718" s="25">
        <f t="shared" ca="1" si="527"/>
        <v>17879494.405996852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6404.7404596389215</v>
      </c>
      <c r="K719" s="25">
        <f t="shared" si="524"/>
        <v>16520.094745597391</v>
      </c>
      <c r="L719" s="25"/>
      <c r="N719" s="25">
        <f>'Combined Retirement'!$C$18/12</f>
        <v>33932.660666666663</v>
      </c>
      <c r="O719" s="25">
        <f t="shared" si="525"/>
        <v>11007.82546143035</v>
      </c>
      <c r="P719" s="25">
        <f t="shared" si="526"/>
        <v>22924.835205236312</v>
      </c>
      <c r="Q719" s="25">
        <f t="array" aca="1" ref="Q719" ca="1">INDEX('Isaac 401k'!L:L,MATCH('Retirement Calculator'!A719,'Isaac 401k'!N:N,0),0)</f>
        <v>9337463.5405838545</v>
      </c>
      <c r="R719" s="25">
        <f t="array" aca="1" ref="R719" ca="1">INDEX('Lorri 401b'!L:L,MATCH('Retirement Calculator'!A719,'Lorri 401b'!N:N,0),0)</f>
        <v>8593508.403419394</v>
      </c>
      <c r="S719" s="25">
        <f t="shared" ca="1" si="527"/>
        <v>17930971.944003247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6404.7404596389215</v>
      </c>
      <c r="K720" s="25">
        <f t="shared" si="524"/>
        <v>16520.094745597391</v>
      </c>
      <c r="L720" s="25"/>
      <c r="N720" s="25">
        <f>'Combined Retirement'!$C$18/12</f>
        <v>33932.660666666663</v>
      </c>
      <c r="O720" s="25">
        <f t="shared" si="525"/>
        <v>11007.82546143035</v>
      </c>
      <c r="P720" s="25">
        <f t="shared" si="526"/>
        <v>22924.835205236312</v>
      </c>
      <c r="Q720" s="25">
        <f t="array" aca="1" ref="Q720" ca="1">INDEX('Isaac 401k'!L:L,MATCH('Retirement Calculator'!A720,'Isaac 401k'!N:N,0),0)</f>
        <v>9369938.2117913999</v>
      </c>
      <c r="R720" s="25">
        <f t="array" aca="1" ref="R720" ca="1">INDEX('Lorri 401b'!L:L,MATCH('Retirement Calculator'!A720,'Lorri 401b'!N:N,0),0)</f>
        <v>8612725.759959938</v>
      </c>
      <c r="S720" s="25">
        <f t="shared" ca="1" si="527"/>
        <v>17982663.97175134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6404.7404596389215</v>
      </c>
      <c r="K721" s="25">
        <f t="shared" si="524"/>
        <v>16520.094745597391</v>
      </c>
      <c r="L721" s="25"/>
      <c r="N721" s="25">
        <f>'Combined Retirement'!$C$18/12</f>
        <v>33932.660666666663</v>
      </c>
      <c r="O721" s="25">
        <f t="shared" si="525"/>
        <v>11007.82546143035</v>
      </c>
      <c r="P721" s="25">
        <f t="shared" si="526"/>
        <v>22924.835205236312</v>
      </c>
      <c r="Q721" s="25">
        <f t="array" aca="1" ref="Q721" ca="1">INDEX('Isaac 401k'!L:L,MATCH('Retirement Calculator'!A721,'Isaac 401k'!N:N,0),0)</f>
        <v>9402548.1941289753</v>
      </c>
      <c r="R721" s="25">
        <f t="array" aca="1" ref="R721" ca="1">INDEX('Lorri 401b'!L:L,MATCH('Retirement Calculator'!A721,'Lorri 401b'!N:N,0),0)</f>
        <v>8632023.188819401</v>
      </c>
      <c r="S721" s="25">
        <f t="shared" ca="1" si="527"/>
        <v>18034571.382948376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6404.7404596389215</v>
      </c>
      <c r="K722" s="25">
        <f t="shared" si="524"/>
        <v>16520.094745597391</v>
      </c>
      <c r="L722" s="25"/>
      <c r="N722" s="25">
        <f>'Combined Retirement'!$C$18/12</f>
        <v>33932.660666666663</v>
      </c>
      <c r="O722" s="25">
        <f t="shared" si="525"/>
        <v>11007.82546143035</v>
      </c>
      <c r="P722" s="25">
        <f t="shared" si="526"/>
        <v>22924.835205236312</v>
      </c>
      <c r="Q722" s="25">
        <f t="array" aca="1" ref="Q722" ca="1">INDEX('Isaac 401k'!L:L,MATCH('Retirement Calculator'!A722,'Isaac 401k'!N:N,0),0)</f>
        <v>9435294.0513929576</v>
      </c>
      <c r="R722" s="25">
        <f t="array" aca="1" ref="R722" ca="1">INDEX('Lorri 401b'!L:L,MATCH('Retirement Calculator'!A722,'Lorri 401b'!N:N,0),0)</f>
        <v>8651401.0236324444</v>
      </c>
      <c r="S722" s="25">
        <f t="shared" ca="1" si="527"/>
        <v>18086695.075025402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6404.7404596389215</v>
      </c>
      <c r="K723" s="25">
        <f t="shared" si="524"/>
        <v>16520.094745597391</v>
      </c>
      <c r="L723" s="25"/>
      <c r="N723" s="25">
        <f>'Combined Retirement'!$C$18/12</f>
        <v>33932.660666666663</v>
      </c>
      <c r="O723" s="25">
        <f t="shared" si="525"/>
        <v>11007.82546143035</v>
      </c>
      <c r="P723" s="25">
        <f t="shared" si="526"/>
        <v>22924.835205236312</v>
      </c>
      <c r="Q723" s="25">
        <f t="array" aca="1" ref="Q723" ca="1">INDEX('Isaac 401k'!L:L,MATCH('Retirement Calculator'!A723,'Isaac 401k'!N:N,0),0)</f>
        <v>9468176.349728873</v>
      </c>
      <c r="R723" s="25">
        <f t="array" aca="1" ref="R723" ca="1">INDEX('Lorri 401b'!L:L,MATCH('Retirement Calculator'!A723,'Lorri 401b'!N:N,0),0)</f>
        <v>8670859.599423876</v>
      </c>
      <c r="S723" s="25">
        <f t="shared" ca="1" si="527"/>
        <v>18139035.949152749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6404.7404596389215</v>
      </c>
      <c r="K724" s="25">
        <f t="shared" si="524"/>
        <v>16520.094745597391</v>
      </c>
      <c r="L724" s="25"/>
      <c r="N724" s="25">
        <f>'Combined Retirement'!$C$18/12</f>
        <v>33932.660666666663</v>
      </c>
      <c r="O724" s="25">
        <f t="shared" si="525"/>
        <v>11007.82546143035</v>
      </c>
      <c r="P724" s="25">
        <f t="shared" si="526"/>
        <v>22924.835205236312</v>
      </c>
      <c r="Q724" s="25">
        <f t="array" aca="1" ref="Q724" ca="1">INDEX('Isaac 401k'!L:L,MATCH('Retirement Calculator'!A724,'Isaac 401k'!N:N,0),0)</f>
        <v>9501195.6576411892</v>
      </c>
      <c r="R724" s="25">
        <f t="array" aca="1" ref="R724" ca="1">INDEX('Lorri 401b'!L:L,MATCH('Retirement Calculator'!A724,'Lorri 401b'!N:N,0),0)</f>
        <v>8690399.2526144385</v>
      </c>
      <c r="S724" s="25">
        <f t="shared" ca="1" si="527"/>
        <v>18191594.910255626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6404.7404596389215</v>
      </c>
      <c r="K725" s="25">
        <f t="shared" si="524"/>
        <v>16520.094745597391</v>
      </c>
      <c r="L725" s="25"/>
      <c r="N725" s="25">
        <f>'Combined Retirement'!$C$18/12</f>
        <v>33932.660666666663</v>
      </c>
      <c r="O725" s="25">
        <f t="shared" si="525"/>
        <v>11007.82546143035</v>
      </c>
      <c r="P725" s="25">
        <f t="shared" si="526"/>
        <v>22924.835205236312</v>
      </c>
      <c r="Q725" s="25">
        <f t="array" aca="1" ref="Q725" ca="1">INDEX('Isaac 401k'!L:L,MATCH('Retirement Calculator'!A725,'Isaac 401k'!N:N,0),0)</f>
        <v>9534352.5460031386</v>
      </c>
      <c r="R725" s="25">
        <f t="array" aca="1" ref="R725" ca="1">INDEX('Lorri 401b'!L:L,MATCH('Retirement Calculator'!A725,'Lorri 401b'!N:N,0),0)</f>
        <v>8710020.3210266288</v>
      </c>
      <c r="S725" s="25">
        <f t="shared" ca="1" si="527"/>
        <v>18244372.867029767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6404.7404596389215</v>
      </c>
      <c r="K726" s="25">
        <f t="shared" si="524"/>
        <v>16520.094745597391</v>
      </c>
      <c r="L726" s="25"/>
      <c r="N726" s="25">
        <f>'Combined Retirement'!$C$18/12</f>
        <v>33932.660666666663</v>
      </c>
      <c r="O726" s="25">
        <f t="shared" si="525"/>
        <v>11007.82546143035</v>
      </c>
      <c r="P726" s="25">
        <f t="shared" si="526"/>
        <v>22924.835205236312</v>
      </c>
      <c r="Q726" s="25">
        <f t="array" aca="1" ref="Q726" ca="1">INDEX('Isaac 401k'!L:L,MATCH('Retirement Calculator'!A726,'Isaac 401k'!N:N,0),0)</f>
        <v>9567647.5880665965</v>
      </c>
      <c r="R726" s="25">
        <f t="array" aca="1" ref="R726" ca="1">INDEX('Lorri 401b'!L:L,MATCH('Retirement Calculator'!A726,'Lorri 401b'!N:N,0),0)</f>
        <v>8729723.1438905355</v>
      </c>
      <c r="S726" s="25">
        <f t="shared" ca="1" si="527"/>
        <v>18297370.73195713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6404.7404596389215</v>
      </c>
      <c r="K727" s="25">
        <f t="shared" si="524"/>
        <v>16520.094745597391</v>
      </c>
      <c r="L727" s="25"/>
      <c r="N727" s="25">
        <f>'Combined Retirement'!$C$18/12</f>
        <v>33932.660666666663</v>
      </c>
      <c r="O727" s="25">
        <f t="shared" si="525"/>
        <v>11007.82546143035</v>
      </c>
      <c r="P727" s="25">
        <f t="shared" si="526"/>
        <v>22924.835205236312</v>
      </c>
      <c r="Q727" s="25">
        <f t="array" aca="1" ref="Q727" ca="1">INDEX('Isaac 401k'!L:L,MATCH('Retirement Calculator'!A727,'Isaac 401k'!N:N,0),0)</f>
        <v>9601081.3594719861</v>
      </c>
      <c r="R727" s="25">
        <f t="array" aca="1" ref="R727" ca="1">INDEX('Lorri 401b'!L:L,MATCH('Retirement Calculator'!A727,'Lorri 401b'!N:N,0),0)</f>
        <v>8749508.0618497096</v>
      </c>
      <c r="S727" s="25">
        <f t="shared" ca="1" si="527"/>
        <v>18350589.421321698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6404.7404596389215</v>
      </c>
      <c r="K728" s="25">
        <f t="shared" si="524"/>
        <v>16520.094745597391</v>
      </c>
      <c r="L728" s="25"/>
      <c r="N728" s="25">
        <f>'Combined Retirement'!$C$18/12</f>
        <v>33932.660666666663</v>
      </c>
      <c r="O728" s="25">
        <f t="shared" si="525"/>
        <v>11007.82546143035</v>
      </c>
      <c r="P728" s="25">
        <f t="shared" si="526"/>
        <v>22924.835205236312</v>
      </c>
      <c r="Q728" s="25">
        <f t="array" aca="1" ref="Q728" ca="1">INDEX('Isaac 401k'!L:L,MATCH('Retirement Calculator'!A728,'Isaac 401k'!N:N,0),0)</f>
        <v>9634654.4382582307</v>
      </c>
      <c r="R728" s="25">
        <f t="array" aca="1" ref="R728" ca="1">INDEX('Lorri 401b'!L:L,MATCH('Retirement Calculator'!A728,'Lorri 401b'!N:N,0),0)</f>
        <v>8769375.4169670474</v>
      </c>
      <c r="S728" s="25">
        <f t="shared" ca="1" si="527"/>
        <v>18404029.85522528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6404.7404596389215</v>
      </c>
      <c r="K729" s="25">
        <f t="shared" si="524"/>
        <v>16520.094745597391</v>
      </c>
      <c r="L729" s="25"/>
      <c r="N729" s="25">
        <f>'Combined Retirement'!$C$18/12</f>
        <v>33932.660666666663</v>
      </c>
      <c r="O729" s="25">
        <f t="shared" si="525"/>
        <v>11007.82546143035</v>
      </c>
      <c r="P729" s="25">
        <f t="shared" si="526"/>
        <v>22924.835205236312</v>
      </c>
      <c r="Q729" s="25">
        <f t="array" aca="1" ref="Q729" ca="1">INDEX('Isaac 401k'!L:L,MATCH('Retirement Calculator'!A729,'Isaac 401k'!N:N,0),0)</f>
        <v>9668367.4048727527</v>
      </c>
      <c r="R729" s="25">
        <f t="array" aca="1" ref="R729" ca="1">INDEX('Lorri 401b'!L:L,MATCH('Retirement Calculator'!A729,'Lorri 401b'!N:N,0),0)</f>
        <v>8789325.5527307075</v>
      </c>
      <c r="S729" s="25">
        <f t="shared" ca="1" si="527"/>
        <v>18457692.957603462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6404.7404596389215</v>
      </c>
      <c r="K730" s="25">
        <f t="shared" si="524"/>
        <v>16520.094745597391</v>
      </c>
      <c r="L730" s="25"/>
      <c r="N730" s="25">
        <f>'Combined Retirement'!$C$18/12</f>
        <v>33932.660666666663</v>
      </c>
      <c r="O730" s="25">
        <f t="shared" si="525"/>
        <v>11007.82546143035</v>
      </c>
      <c r="P730" s="25">
        <f t="shared" si="526"/>
        <v>22924.835205236312</v>
      </c>
      <c r="Q730" s="25">
        <f t="array" aca="1" ref="Q730" ca="1">INDEX('Isaac 401k'!L:L,MATCH('Retirement Calculator'!A730,'Isaac 401k'!N:N,0),0)</f>
        <v>9702220.8421815019</v>
      </c>
      <c r="R730" s="25">
        <f t="array" aca="1" ref="R730" ca="1">INDEX('Lorri 401b'!L:L,MATCH('Retirement Calculator'!A730,'Lorri 401b'!N:N,0),0)</f>
        <v>8809358.8140600491</v>
      </c>
      <c r="S730" s="25">
        <f t="shared" ca="1" si="527"/>
        <v>18511579.656241551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6404.7404596389215</v>
      </c>
      <c r="K731" s="25">
        <f t="shared" si="524"/>
        <v>16520.094745597391</v>
      </c>
      <c r="L731" s="25"/>
      <c r="N731" s="25">
        <f>'Combined Retirement'!$C$18/12</f>
        <v>33932.660666666663</v>
      </c>
      <c r="O731" s="25">
        <f t="shared" si="525"/>
        <v>11007.82546143035</v>
      </c>
      <c r="P731" s="25">
        <f t="shared" si="526"/>
        <v>22924.835205236312</v>
      </c>
      <c r="Q731" s="25">
        <f t="array" aca="1" ref="Q731" ca="1">INDEX('Isaac 401k'!L:L,MATCH('Retirement Calculator'!A731,'Isaac 401k'!N:N,0),0)</f>
        <v>9736215.335479036</v>
      </c>
      <c r="R731" s="25">
        <f t="array" aca="1" ref="R731" ca="1">INDEX('Lorri 401b'!L:L,MATCH('Retirement Calculator'!A731,'Lorri 401b'!N:N,0),0)</f>
        <v>8829475.5473115966</v>
      </c>
      <c r="S731" s="25">
        <f t="shared" ca="1" si="527"/>
        <v>18565690.882790633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6404.7404596389215</v>
      </c>
      <c r="K732" s="25">
        <f t="shared" si="524"/>
        <v>16520.094745597391</v>
      </c>
      <c r="L732" s="25"/>
      <c r="N732" s="25">
        <f>'Combined Retirement'!$C$18/12</f>
        <v>33932.660666666663</v>
      </c>
      <c r="O732" s="25">
        <f t="shared" si="525"/>
        <v>11007.82546143035</v>
      </c>
      <c r="P732" s="25">
        <f t="shared" si="526"/>
        <v>22924.835205236312</v>
      </c>
      <c r="Q732" s="25">
        <f t="array" aca="1" ref="Q732" ca="1">INDEX('Isaac 401k'!L:L,MATCH('Retirement Calculator'!A732,'Isaac 401k'!N:N,0),0)</f>
        <v>9770351.4724986441</v>
      </c>
      <c r="R732" s="25">
        <f t="array" aca="1" ref="R732" ca="1">INDEX('Lorri 401b'!L:L,MATCH('Retirement Calculator'!A732,'Lorri 401b'!N:N,0),0)</f>
        <v>8849676.1002850253</v>
      </c>
      <c r="S732" s="25">
        <f t="shared" ca="1" si="527"/>
        <v>18620027.572783671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6404.7404596389215</v>
      </c>
      <c r="K733" s="25">
        <f t="shared" si="524"/>
        <v>16520.094745597391</v>
      </c>
      <c r="L733" s="25"/>
      <c r="N733" s="25">
        <f>'Combined Retirement'!$C$18/12</f>
        <v>33932.660666666663</v>
      </c>
      <c r="O733" s="25">
        <f t="shared" si="525"/>
        <v>11007.82546143035</v>
      </c>
      <c r="P733" s="25">
        <f t="shared" si="526"/>
        <v>22924.835205236312</v>
      </c>
      <c r="Q733" s="25">
        <f t="array" aca="1" ref="Q733" ca="1">INDEX('Isaac 401k'!L:L,MATCH('Retirement Calculator'!A733,'Isaac 401k'!N:N,0),0)</f>
        <v>9804629.8434225004</v>
      </c>
      <c r="R733" s="25">
        <f t="array" aca="1" ref="R733" ca="1">INDEX('Lorri 401b'!L:L,MATCH('Retirement Calculator'!A733,'Lorri 401b'!N:N,0),0)</f>
        <v>8869960.8222291768</v>
      </c>
      <c r="S733" s="25">
        <f t="shared" ca="1" si="527"/>
        <v>18674590.665651679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6404.7404596389215</v>
      </c>
      <c r="K734" s="25">
        <f t="shared" si="524"/>
        <v>16520.094745597391</v>
      </c>
      <c r="L734" s="25"/>
      <c r="N734" s="25">
        <f>'Combined Retirement'!$C$18/12</f>
        <v>33932.660666666663</v>
      </c>
      <c r="O734" s="25">
        <f t="shared" si="525"/>
        <v>11007.82546143035</v>
      </c>
      <c r="P734" s="25">
        <f t="shared" si="526"/>
        <v>22924.835205236312</v>
      </c>
      <c r="Q734" s="25">
        <f t="array" aca="1" ref="Q734" ca="1">INDEX('Isaac 401k'!L:L,MATCH('Retirement Calculator'!A734,'Isaac 401k'!N:N,0),0)</f>
        <v>9839051.0408918727</v>
      </c>
      <c r="R734" s="25">
        <f t="array" aca="1" ref="R734" ca="1">INDEX('Lorri 401b'!L:L,MATCH('Retirement Calculator'!A734,'Lorri 401b'!N:N,0),0)</f>
        <v>8890330.063848095</v>
      </c>
      <c r="S734" s="25">
        <f t="shared" ca="1" si="527"/>
        <v>18729381.104739968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6404.7404596389215</v>
      </c>
      <c r="K735" s="25">
        <f t="shared" si="524"/>
        <v>16520.094745597391</v>
      </c>
      <c r="L735" s="25"/>
      <c r="N735" s="25">
        <f>'Combined Retirement'!$C$18/12</f>
        <v>33932.660666666663</v>
      </c>
      <c r="O735" s="25">
        <f t="shared" si="525"/>
        <v>11007.82546143035</v>
      </c>
      <c r="P735" s="25">
        <f t="shared" si="526"/>
        <v>22924.835205236312</v>
      </c>
      <c r="Q735" s="25">
        <f t="array" aca="1" ref="Q735" ca="1">INDEX('Isaac 401k'!L:L,MATCH('Retirement Calculator'!A735,'Isaac 401k'!N:N,0),0)</f>
        <v>9873615.6600173675</v>
      </c>
      <c r="R735" s="25">
        <f t="array" aca="1" ref="R735" ca="1">INDEX('Lorri 401b'!L:L,MATCH('Retirement Calculator'!A735,'Lorri 401b'!N:N,0),0)</f>
        <v>8910784.1773070917</v>
      </c>
      <c r="S735" s="25">
        <f t="shared" ca="1" si="527"/>
        <v>18784399.837324459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6404.7404596389215</v>
      </c>
      <c r="K736" s="25">
        <f t="shared" si="524"/>
        <v>16520.094745597391</v>
      </c>
      <c r="L736" s="25"/>
      <c r="N736" s="25">
        <f>'Combined Retirement'!$C$18/12</f>
        <v>33932.660666666663</v>
      </c>
      <c r="O736" s="25">
        <f t="shared" si="525"/>
        <v>11007.82546143035</v>
      </c>
      <c r="P736" s="25">
        <f t="shared" si="526"/>
        <v>22924.835205236312</v>
      </c>
      <c r="Q736" s="25">
        <f t="array" aca="1" ref="Q736" ca="1">INDEX('Isaac 401k'!L:L,MATCH('Retirement Calculator'!A736,'Isaac 401k'!N:N,0),0)</f>
        <v>9908324.2983892187</v>
      </c>
      <c r="R736" s="25">
        <f t="array" aca="1" ref="R736" ca="1">INDEX('Lorri 401b'!L:L,MATCH('Retirement Calculator'!A736,'Lorri 401b'!N:N,0),0)</f>
        <v>8931323.5162388347</v>
      </c>
      <c r="S736" s="25">
        <f t="shared" ca="1" si="527"/>
        <v>18839647.814628053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6404.7404596389215</v>
      </c>
      <c r="K737" s="25">
        <f t="shared" si="524"/>
        <v>16520.094745597391</v>
      </c>
      <c r="L737" s="25"/>
      <c r="N737" s="25">
        <f>'Combined Retirement'!$C$18/12</f>
        <v>33932.660666666663</v>
      </c>
      <c r="O737" s="25">
        <f t="shared" si="525"/>
        <v>11007.82546143035</v>
      </c>
      <c r="P737" s="25">
        <f t="shared" si="526"/>
        <v>22924.835205236312</v>
      </c>
      <c r="Q737" s="25">
        <f t="array" aca="1" ref="Q737" ca="1">INDEX('Isaac 401k'!L:L,MATCH('Retirement Calculator'!A737,'Isaac 401k'!N:N,0),0)</f>
        <v>9943177.5560876187</v>
      </c>
      <c r="R737" s="25">
        <f t="array" aca="1" ref="R737" ca="1">INDEX('Lorri 401b'!L:L,MATCH('Retirement Calculator'!A737,'Lorri 401b'!N:N,0),0)</f>
        <v>8951948.43574946</v>
      </c>
      <c r="S737" s="25">
        <f t="shared" ca="1" si="527"/>
        <v>18895125.991837077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6404.7404596389215</v>
      </c>
      <c r="K738" s="25">
        <f t="shared" si="524"/>
        <v>16520.094745597391</v>
      </c>
      <c r="L738" s="25"/>
      <c r="N738" s="25">
        <f>'Combined Retirement'!$C$18/12</f>
        <v>33932.660666666663</v>
      </c>
      <c r="O738" s="25">
        <f t="shared" si="525"/>
        <v>11007.82546143035</v>
      </c>
      <c r="P738" s="25">
        <f t="shared" si="526"/>
        <v>22924.835205236312</v>
      </c>
      <c r="Q738" s="25">
        <f t="array" aca="1" ref="Q738" ca="1">INDEX('Isaac 401k'!L:L,MATCH('Retirement Calculator'!A738,'Isaac 401k'!N:N,0),0)</f>
        <v>9978176.035693096</v>
      </c>
      <c r="R738" s="25">
        <f t="array" aca="1" ref="R738" ca="1">INDEX('Lorri 401b'!L:L,MATCH('Retirement Calculator'!A738,'Lorri 401b'!N:N,0),0)</f>
        <v>8972659.2924247123</v>
      </c>
      <c r="S738" s="25">
        <f t="shared" ca="1" si="527"/>
        <v>18950835.32811781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6404.7404596389215</v>
      </c>
      <c r="K739" s="25">
        <f t="shared" si="524"/>
        <v>16520.094745597391</v>
      </c>
      <c r="L739" s="25"/>
      <c r="N739" s="25">
        <f>'Combined Retirement'!$C$18/12</f>
        <v>33932.660666666663</v>
      </c>
      <c r="O739" s="25">
        <f t="shared" si="525"/>
        <v>11007.82546143035</v>
      </c>
      <c r="P739" s="25">
        <f t="shared" si="526"/>
        <v>22924.835205236312</v>
      </c>
      <c r="Q739" s="25">
        <f t="array" aca="1" ref="Q739" ca="1">INDEX('Isaac 401k'!L:L,MATCH('Retirement Calculator'!A739,'Isaac 401k'!N:N,0),0)</f>
        <v>10013320.34229693</v>
      </c>
      <c r="R739" s="25">
        <f t="array" aca="1" ref="R739" ca="1">INDEX('Lorri 401b'!L:L,MATCH('Retirement Calculator'!A739,'Lorri 401b'!N:N,0),0)</f>
        <v>8993456.4443361126</v>
      </c>
      <c r="S739" s="25">
        <f t="shared" ca="1" si="527"/>
        <v>19006776.786633044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6404.7404596389215</v>
      </c>
      <c r="K740" s="25">
        <f t="shared" si="524"/>
        <v>16520.094745597391</v>
      </c>
      <c r="L740" s="25"/>
      <c r="N740" s="25">
        <f>'Combined Retirement'!$C$18/12</f>
        <v>33932.660666666663</v>
      </c>
      <c r="O740" s="25">
        <f t="shared" si="525"/>
        <v>11007.82546143035</v>
      </c>
      <c r="P740" s="25">
        <f t="shared" si="526"/>
        <v>22924.835205236312</v>
      </c>
      <c r="Q740" s="25">
        <f t="array" aca="1" ref="Q740" ca="1">INDEX('Isaac 401k'!L:L,MATCH('Retirement Calculator'!A740,'Isaac 401k'!N:N,0),0)</f>
        <v>10048611.083511613</v>
      </c>
      <c r="R740" s="25">
        <f t="array" aca="1" ref="R740" ca="1">INDEX('Lorri 401b'!L:L,MATCH('Retirement Calculator'!A740,'Lorri 401b'!N:N,0),0)</f>
        <v>9014340.2510471437</v>
      </c>
      <c r="S740" s="25">
        <f t="shared" ca="1" si="527"/>
        <v>19062951.334558755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6404.7404596389215</v>
      </c>
      <c r="K741" s="25">
        <f t="shared" si="524"/>
        <v>16520.094745597391</v>
      </c>
      <c r="L741" s="25"/>
      <c r="N741" s="25">
        <f>'Combined Retirement'!$C$18/12</f>
        <v>33932.660666666663</v>
      </c>
      <c r="O741" s="25">
        <f t="shared" si="525"/>
        <v>11007.82546143035</v>
      </c>
      <c r="P741" s="25">
        <f t="shared" si="526"/>
        <v>22924.835205236312</v>
      </c>
      <c r="Q741" s="25">
        <f t="array" aca="1" ref="Q741" ca="1">INDEX('Isaac 401k'!L:L,MATCH('Retirement Calculator'!A741,'Isaac 401k'!N:N,0),0)</f>
        <v>10084048.869481357</v>
      </c>
      <c r="R741" s="25">
        <f t="array" aca="1" ref="R741" ca="1">INDEX('Lorri 401b'!L:L,MATCH('Retirement Calculator'!A741,'Lorri 401b'!N:N,0),0)</f>
        <v>9035311.07361947</v>
      </c>
      <c r="S741" s="25">
        <f t="shared" ca="1" si="527"/>
        <v>19119359.943100825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6404.7404596389215</v>
      </c>
      <c r="K742" s="25">
        <f t="shared" si="524"/>
        <v>16520.094745597391</v>
      </c>
      <c r="L742" s="25"/>
      <c r="N742" s="25">
        <f>'Combined Retirement'!$C$18/12</f>
        <v>33932.660666666663</v>
      </c>
      <c r="O742" s="25">
        <f t="shared" si="525"/>
        <v>11007.82546143035</v>
      </c>
      <c r="P742" s="25">
        <f t="shared" si="526"/>
        <v>22924.835205236312</v>
      </c>
      <c r="Q742" s="25">
        <f t="array" aca="1" ref="Q742" ca="1">INDEX('Isaac 401k'!L:L,MATCH('Retirement Calculator'!A742,'Isaac 401k'!N:N,0),0)</f>
        <v>10119634.312892642</v>
      </c>
      <c r="R742" s="25">
        <f t="array" aca="1" ref="R742" ca="1">INDEX('Lorri 401b'!L:L,MATCH('Retirement Calculator'!A742,'Lorri 401b'!N:N,0),0)</f>
        <v>9056369.2746191807</v>
      </c>
      <c r="S742" s="25">
        <f t="shared" ca="1" si="527"/>
        <v>19176003.587511823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6404.7404596389215</v>
      </c>
      <c r="K743" s="25">
        <f t="shared" si="524"/>
        <v>16520.094745597391</v>
      </c>
      <c r="L743" s="25"/>
      <c r="N743" s="25">
        <f>'Combined Retirement'!$C$18/12</f>
        <v>33932.660666666663</v>
      </c>
      <c r="O743" s="25">
        <f t="shared" si="525"/>
        <v>11007.82546143035</v>
      </c>
      <c r="P743" s="25">
        <f t="shared" si="526"/>
        <v>22924.835205236312</v>
      </c>
      <c r="Q743" s="25">
        <f t="array" aca="1" ref="Q743" ca="1">INDEX('Isaac 401k'!L:L,MATCH('Retirement Calculator'!A743,'Isaac 401k'!N:N,0),0)</f>
        <v>10155368.028984806</v>
      </c>
      <c r="R743" s="25">
        <f t="array" aca="1" ref="R743" ca="1">INDEX('Lorri 401b'!L:L,MATCH('Retirement Calculator'!A743,'Lorri 401b'!N:N,0),0)</f>
        <v>9077515.2181230579</v>
      </c>
      <c r="S743" s="25">
        <f t="shared" ca="1" si="527"/>
        <v>19232883.247107863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6404.7404596389215</v>
      </c>
      <c r="K744" s="25">
        <f t="shared" si="524"/>
        <v>16520.094745597391</v>
      </c>
      <c r="L744" s="25"/>
      <c r="N744" s="25">
        <f>'Combined Retirement'!$C$18/12</f>
        <v>33932.660666666663</v>
      </c>
      <c r="O744" s="25">
        <f t="shared" si="525"/>
        <v>11007.82546143035</v>
      </c>
      <c r="P744" s="25">
        <f t="shared" si="526"/>
        <v>22924.835205236312</v>
      </c>
      <c r="Q744" s="25">
        <f t="array" aca="1" ref="Q744" ca="1">INDEX('Isaac 401k'!L:L,MATCH('Retirement Calculator'!A744,'Isaac 401k'!N:N,0),0)</f>
        <v>10191250.635560688</v>
      </c>
      <c r="R744" s="25">
        <f t="array" aca="1" ref="R744" ca="1">INDEX('Lorri 401b'!L:L,MATCH('Retirement Calculator'!A744,'Lorri 401b'!N:N,0),0)</f>
        <v>9098749.2697248664</v>
      </c>
      <c r="S744" s="25">
        <f t="shared" ca="1" si="527"/>
        <v>19289999.905285552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6404.7404596389215</v>
      </c>
      <c r="K745" s="25">
        <f t="shared" si="524"/>
        <v>16520.094745597391</v>
      </c>
      <c r="L745" s="25"/>
      <c r="N745" s="25">
        <f>'Combined Retirement'!$C$18/12</f>
        <v>33932.660666666663</v>
      </c>
      <c r="O745" s="25">
        <f t="shared" si="525"/>
        <v>11007.82546143035</v>
      </c>
      <c r="P745" s="25">
        <f t="shared" si="526"/>
        <v>22924.835205236312</v>
      </c>
      <c r="Q745" s="25">
        <f t="array" aca="1" ref="Q745" ca="1">INDEX('Isaac 401k'!L:L,MATCH('Retirement Calculator'!A745,'Isaac 401k'!N:N,0),0)</f>
        <v>10227282.752997302</v>
      </c>
      <c r="R745" s="25">
        <f t="array" aca="1" ref="R745" ca="1">INDEX('Lorri 401b'!L:L,MATCH('Retirement Calculator'!A745,'Lorri 401b'!N:N,0),0)</f>
        <v>9120071.7965416834</v>
      </c>
      <c r="S745" s="25">
        <f t="shared" ca="1" si="527"/>
        <v>19347354.549538985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6404.7404596389215</v>
      </c>
      <c r="K746" s="25">
        <f t="shared" si="524"/>
        <v>16520.094745597391</v>
      </c>
      <c r="L746" s="25"/>
      <c r="N746" s="25">
        <f>'Combined Retirement'!$C$18/12</f>
        <v>33932.660666666663</v>
      </c>
      <c r="O746" s="25">
        <f t="shared" si="525"/>
        <v>11007.82546143035</v>
      </c>
      <c r="P746" s="25">
        <f t="shared" si="526"/>
        <v>22924.835205236312</v>
      </c>
      <c r="Q746" s="25">
        <f t="array" aca="1" ref="Q746" ca="1">INDEX('Isaac 401k'!L:L,MATCH('Retirement Calculator'!A746,'Isaac 401k'!N:N,0),0)</f>
        <v>10263465.004256569</v>
      </c>
      <c r="R746" s="25">
        <f t="array" aca="1" ref="R746" ca="1">INDEX('Lorri 401b'!L:L,MATCH('Retirement Calculator'!A746,'Lorri 401b'!N:N,0),0)</f>
        <v>9141483.1672202367</v>
      </c>
      <c r="S746" s="25">
        <f t="shared" ca="1" si="527"/>
        <v>19404948.171476804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6404.7404596389215</v>
      </c>
      <c r="K747" s="25">
        <f t="shared" si="524"/>
        <v>16520.094745597391</v>
      </c>
      <c r="L747" s="25"/>
      <c r="N747" s="25">
        <f>'Combined Retirement'!$C$18/12</f>
        <v>33932.660666666663</v>
      </c>
      <c r="O747" s="25">
        <f t="shared" si="525"/>
        <v>11007.82546143035</v>
      </c>
      <c r="P747" s="25">
        <f t="shared" si="526"/>
        <v>22924.835205236312</v>
      </c>
      <c r="Q747" s="25">
        <f t="array" aca="1" ref="Q747" ca="1">INDEX('Isaac 401k'!L:L,MATCH('Retirement Calculator'!A747,'Isaac 401k'!N:N,0),0)</f>
        <v>10299798.014896084</v>
      </c>
      <c r="R747" s="25">
        <f t="array" aca="1" ref="R747" ca="1">INDEX('Lorri 401b'!L:L,MATCH('Retirement Calculator'!A747,'Lorri 401b'!N:N,0),0)</f>
        <v>9162983.7519432846</v>
      </c>
      <c r="S747" s="25">
        <f t="shared" ca="1" si="527"/>
        <v>19462781.76683937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6404.7404596389215</v>
      </c>
      <c r="K748" s="25">
        <f t="shared" si="524"/>
        <v>16520.094745597391</v>
      </c>
      <c r="L748" s="25"/>
      <c r="N748" s="25">
        <f>'Combined Retirement'!$C$18/12</f>
        <v>33932.660666666663</v>
      </c>
      <c r="O748" s="25">
        <f t="shared" si="525"/>
        <v>11007.82546143035</v>
      </c>
      <c r="P748" s="25">
        <f t="shared" si="526"/>
        <v>22924.835205236312</v>
      </c>
      <c r="Q748" s="25">
        <f t="array" aca="1" ref="Q748" ca="1">INDEX('Isaac 401k'!L:L,MATCH('Retirement Calculator'!A748,'Isaac 401k'!N:N,0),0)</f>
        <v>10336282.413079929</v>
      </c>
      <c r="R748" s="25">
        <f t="array" aca="1" ref="R748" ca="1">INDEX('Lorri 401b'!L:L,MATCH('Retirement Calculator'!A748,'Lorri 401b'!N:N,0),0)</f>
        <v>9184573.922436012</v>
      </c>
      <c r="S748" s="25">
        <f t="shared" ca="1" si="527"/>
        <v>19520856.335515939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6404.7404596389215</v>
      </c>
      <c r="K749" s="25">
        <f t="shared" si="524"/>
        <v>16520.094745597391</v>
      </c>
      <c r="L749" s="25"/>
      <c r="N749" s="25">
        <f>'Combined Retirement'!$C$18/12</f>
        <v>33932.660666666663</v>
      </c>
      <c r="O749" s="25">
        <f t="shared" si="525"/>
        <v>11007.82546143035</v>
      </c>
      <c r="P749" s="25">
        <f t="shared" si="526"/>
        <v>22924.835205236312</v>
      </c>
      <c r="Q749" s="25">
        <f t="array" aca="1" ref="Q749" ca="1">INDEX('Isaac 401k'!L:L,MATCH('Retirement Calculator'!A749,'Isaac 401k'!N:N,0),0)</f>
        <v>10372918.82958954</v>
      </c>
      <c r="R749" s="25">
        <f t="array" aca="1" ref="R749" ca="1">INDEX('Lorri 401b'!L:L,MATCH('Retirement Calculator'!A749,'Lorri 401b'!N:N,0),0)</f>
        <v>9206254.0519724581</v>
      </c>
      <c r="S749" s="25">
        <f t="shared" ca="1" si="527"/>
        <v>19579172.881561998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6404.7404596389215</v>
      </c>
      <c r="K750" s="25">
        <f t="shared" si="524"/>
        <v>16520.094745597391</v>
      </c>
      <c r="L750" s="25"/>
      <c r="N750" s="25">
        <f>'Combined Retirement'!$C$18/12</f>
        <v>33932.660666666663</v>
      </c>
      <c r="O750" s="25">
        <f t="shared" si="525"/>
        <v>11007.82546143035</v>
      </c>
      <c r="P750" s="25">
        <f t="shared" si="526"/>
        <v>22924.835205236312</v>
      </c>
      <c r="Q750" s="25">
        <f t="array" aca="1" ref="Q750" ca="1">INDEX('Isaac 401k'!L:L,MATCH('Retirement Calculator'!A750,'Isaac 401k'!N:N,0),0)</f>
        <v>10409707.897834608</v>
      </c>
      <c r="R750" s="25">
        <f t="array" aca="1" ref="R750" ca="1">INDEX('Lorri 401b'!L:L,MATCH('Retirement Calculator'!A750,'Lorri 401b'!N:N,0),0)</f>
        <v>9228024.5153819732</v>
      </c>
      <c r="S750" s="25">
        <f t="shared" ca="1" si="527"/>
        <v>19637732.413216583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6404.7404596389215</v>
      </c>
      <c r="K751" s="25">
        <f t="shared" si="524"/>
        <v>16520.094745597391</v>
      </c>
      <c r="L751" s="25"/>
      <c r="N751" s="25">
        <f>'Combined Retirement'!$C$18/12</f>
        <v>33932.660666666663</v>
      </c>
      <c r="O751" s="25">
        <f t="shared" si="525"/>
        <v>11007.82546143035</v>
      </c>
      <c r="P751" s="25">
        <f t="shared" si="526"/>
        <v>22924.835205236312</v>
      </c>
      <c r="Q751" s="25">
        <f t="array" aca="1" ref="Q751" ca="1">INDEX('Isaac 401k'!L:L,MATCH('Retirement Calculator'!A751,'Isaac 401k'!N:N,0),0)</f>
        <v>10446650.253864031</v>
      </c>
      <c r="R751" s="25">
        <f t="array" aca="1" ref="R751" ca="1">INDEX('Lorri 401b'!L:L,MATCH('Retirement Calculator'!A751,'Lorri 401b'!N:N,0),0)</f>
        <v>9249885.6890556943</v>
      </c>
      <c r="S751" s="25">
        <f t="shared" ca="1" si="527"/>
        <v>19696535.942919724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6404.7404596389215</v>
      </c>
      <c r="K752" s="25">
        <f t="shared" si="524"/>
        <v>16520.094745597391</v>
      </c>
      <c r="L752" s="25"/>
      <c r="N752" s="25">
        <f>'Combined Retirement'!$C$18/12</f>
        <v>33932.660666666663</v>
      </c>
      <c r="O752" s="25">
        <f t="shared" si="525"/>
        <v>11007.82546143035</v>
      </c>
      <c r="P752" s="25">
        <f t="shared" si="526"/>
        <v>22924.835205236312</v>
      </c>
      <c r="Q752" s="25">
        <f t="array" aca="1" ref="Q752" ca="1">INDEX('Isaac 401k'!L:L,MATCH('Retirement Calculator'!A752,'Isaac 401k'!N:N,0),0)</f>
        <v>10483746.53637691</v>
      </c>
      <c r="R752" s="25">
        <f t="array" aca="1" ref="R752" ca="1">INDEX('Lorri 401b'!L:L,MATCH('Retirement Calculator'!A752,'Lorri 401b'!N:N,0),0)</f>
        <v>9271837.950953057</v>
      </c>
      <c r="S752" s="25">
        <f t="shared" ca="1" si="527"/>
        <v>19755584.487329967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6404.7404596389215</v>
      </c>
      <c r="K753" s="25">
        <f t="shared" si="524"/>
        <v>16520.094745597391</v>
      </c>
      <c r="L753" s="25"/>
      <c r="N753" s="25">
        <f>'Combined Retirement'!$C$18/12</f>
        <v>33932.660666666663</v>
      </c>
      <c r="O753" s="25">
        <f t="shared" si="525"/>
        <v>11007.82546143035</v>
      </c>
      <c r="P753" s="25">
        <f t="shared" si="526"/>
        <v>22924.835205236312</v>
      </c>
      <c r="Q753" s="25">
        <f t="array" aca="1" ref="Q753" ca="1">INDEX('Isaac 401k'!L:L,MATCH('Retirement Calculator'!A753,'Isaac 401k'!N:N,0),0)</f>
        <v>10520997.386733593</v>
      </c>
      <c r="R753" s="25">
        <f t="array" aca="1" ref="R753" ca="1">INDEX('Lorri 401b'!L:L,MATCH('Retirement Calculator'!A753,'Lorri 401b'!N:N,0),0)</f>
        <v>9293881.6806083247</v>
      </c>
      <c r="S753" s="25">
        <f t="shared" ca="1" si="527"/>
        <v>19814879.067341916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6404.7404596389215</v>
      </c>
      <c r="K754" s="25">
        <f t="shared" si="524"/>
        <v>16520.094745597391</v>
      </c>
      <c r="L754" s="25"/>
      <c r="N754" s="25">
        <f>'Combined Retirement'!$C$18/12</f>
        <v>33932.660666666663</v>
      </c>
      <c r="O754" s="25">
        <f t="shared" si="525"/>
        <v>11007.82546143035</v>
      </c>
      <c r="P754" s="25">
        <f t="shared" si="526"/>
        <v>22924.835205236312</v>
      </c>
      <c r="Q754" s="25">
        <f t="array" aca="1" ref="Q754" ca="1">INDEX('Isaac 401k'!L:L,MATCH('Retirement Calculator'!A754,'Isaac 401k'!N:N,0),0)</f>
        <v>10558403.448966762</v>
      </c>
      <c r="R754" s="25">
        <f t="array" aca="1" ref="R754" ca="1">INDEX('Lorri 401b'!L:L,MATCH('Retirement Calculator'!A754,'Lorri 401b'!N:N,0),0)</f>
        <v>9316017.2591371555</v>
      </c>
      <c r="S754" s="25">
        <f t="shared" ca="1" si="527"/>
        <v>19874420.708103918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6404.7404596389215</v>
      </c>
      <c r="K755" s="25">
        <f t="shared" si="524"/>
        <v>16520.094745597391</v>
      </c>
      <c r="L755" s="25"/>
      <c r="N755" s="25">
        <f>'Combined Retirement'!$C$18/12</f>
        <v>33932.660666666663</v>
      </c>
      <c r="O755" s="25">
        <f t="shared" si="525"/>
        <v>11007.82546143035</v>
      </c>
      <c r="P755" s="25">
        <f t="shared" si="526"/>
        <v>22924.835205236312</v>
      </c>
      <c r="Q755" s="25">
        <f t="array" aca="1" ref="Q755" ca="1">INDEX('Isaac 401k'!L:L,MATCH('Retirement Calculator'!A755,'Isaac 401k'!N:N,0),0)</f>
        <v>10595965.369792569</v>
      </c>
      <c r="R755" s="25">
        <f t="array" aca="1" ref="R755" ca="1">INDEX('Lorri 401b'!L:L,MATCH('Retirement Calculator'!A755,'Lorri 401b'!N:N,0),0)</f>
        <v>9338245.0692431908</v>
      </c>
      <c r="S755" s="25">
        <f t="shared" ca="1" si="527"/>
        <v>19934210.439035758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6404.7404596389215</v>
      </c>
      <c r="K756" s="25">
        <f t="shared" si="524"/>
        <v>16520.094745597391</v>
      </c>
      <c r="L756" s="25"/>
      <c r="N756" s="25">
        <f>'Combined Retirement'!$C$18/12</f>
        <v>33932.660666666663</v>
      </c>
      <c r="O756" s="25">
        <f t="shared" si="525"/>
        <v>11007.82546143035</v>
      </c>
      <c r="P756" s="25">
        <f t="shared" si="526"/>
        <v>22924.835205236312</v>
      </c>
      <c r="Q756" s="25">
        <f t="array" aca="1" ref="Q756" ca="1">INDEX('Isaac 401k'!L:L,MATCH('Retirement Calculator'!A756,'Isaac 401k'!N:N,0),0)</f>
        <v>10633683.798621817</v>
      </c>
      <c r="R756" s="25">
        <f t="array" aca="1" ref="R756" ca="1">INDEX('Lorri 401b'!L:L,MATCH('Retirement Calculator'!A756,'Lorri 401b'!N:N,0),0)</f>
        <v>9360565.4952246677</v>
      </c>
      <c r="S756" s="25">
        <f t="shared" ca="1" si="527"/>
        <v>19994249.293846484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6404.7404596389215</v>
      </c>
      <c r="K757" s="25">
        <f t="shared" si="524"/>
        <v>16520.094745597391</v>
      </c>
      <c r="L757" s="25"/>
      <c r="N757" s="25">
        <f>'Combined Retirement'!$C$18/12</f>
        <v>33932.660666666663</v>
      </c>
      <c r="O757" s="25">
        <f t="shared" si="525"/>
        <v>11007.82546143035</v>
      </c>
      <c r="P757" s="25">
        <f t="shared" si="526"/>
        <v>22924.835205236312</v>
      </c>
      <c r="Q757" s="25">
        <f t="array" aca="1" ref="Q757" ca="1">INDEX('Isaac 401k'!L:L,MATCH('Retirement Calculator'!A757,'Isaac 401k'!N:N,0),0)</f>
        <v>10671559.387571186</v>
      </c>
      <c r="R757" s="25">
        <f t="array" aca="1" ref="R757" ca="1">INDEX('Lorri 401b'!L:L,MATCH('Retirement Calculator'!A757,'Lorri 401b'!N:N,0),0)</f>
        <v>9382978.9229810666</v>
      </c>
      <c r="S757" s="25">
        <f t="shared" ca="1" si="527"/>
        <v>20054538.310552254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6404.7404596389215</v>
      </c>
      <c r="K758" s="25">
        <f t="shared" si="524"/>
        <v>16520.094745597391</v>
      </c>
      <c r="L758" s="25"/>
      <c r="N758" s="25">
        <f>'Combined Retirement'!$C$18/12</f>
        <v>33932.660666666663</v>
      </c>
      <c r="O758" s="25">
        <f t="shared" si="525"/>
        <v>11007.82546143035</v>
      </c>
      <c r="P758" s="25">
        <f t="shared" si="526"/>
        <v>22924.835205236312</v>
      </c>
      <c r="Q758" s="25">
        <f t="array" aca="1" ref="Q758" ca="1">INDEX('Isaac 401k'!L:L,MATCH('Retirement Calculator'!A758,'Isaac 401k'!N:N,0),0)</f>
        <v>10709592.791474512</v>
      </c>
      <c r="R758" s="25">
        <f t="array" aca="1" ref="R758" ca="1">INDEX('Lorri 401b'!L:L,MATCH('Retirement Calculator'!A758,'Lorri 401b'!N:N,0),0)</f>
        <v>9405485.7400197834</v>
      </c>
      <c r="S758" s="25">
        <f t="shared" ca="1" si="527"/>
        <v>20115078.531494297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6404.7404596389215</v>
      </c>
      <c r="K759" s="25">
        <f t="shared" si="524"/>
        <v>16520.094745597391</v>
      </c>
      <c r="L759" s="25"/>
      <c r="N759" s="25">
        <f>'Combined Retirement'!$C$18/12</f>
        <v>33932.660666666663</v>
      </c>
      <c r="O759" s="25">
        <f t="shared" si="525"/>
        <v>11007.82546143035</v>
      </c>
      <c r="P759" s="25">
        <f t="shared" si="526"/>
        <v>22924.835205236312</v>
      </c>
      <c r="Q759" s="25">
        <f t="array" aca="1" ref="Q759" ca="1">INDEX('Isaac 401k'!L:L,MATCH('Retirement Calculator'!A759,'Isaac 401k'!N:N,0),0)</f>
        <v>10747784.667894101</v>
      </c>
      <c r="R759" s="25">
        <f t="array" aca="1" ref="R759" ca="1">INDEX('Lorri 401b'!L:L,MATCH('Retirement Calculator'!A759,'Lorri 401b'!N:N,0),0)</f>
        <v>9428086.3354628291</v>
      </c>
      <c r="S759" s="25">
        <f t="shared" ca="1" si="527"/>
        <v>20175871.00335693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6404.7404596389215</v>
      </c>
      <c r="K760" s="25">
        <f t="shared" si="524"/>
        <v>16520.094745597391</v>
      </c>
      <c r="L760" s="25"/>
      <c r="N760" s="25">
        <f>'Combined Retirement'!$C$18/12</f>
        <v>33932.660666666663</v>
      </c>
      <c r="O760" s="25">
        <f t="shared" si="525"/>
        <v>11007.82546143035</v>
      </c>
      <c r="P760" s="25">
        <f t="shared" si="526"/>
        <v>22924.835205236312</v>
      </c>
      <c r="Q760" s="25">
        <f t="array" aca="1" ref="Q760" ca="1">INDEX('Isaac 401k'!L:L,MATCH('Retirement Calculator'!A760,'Isaac 401k'!N:N,0),0)</f>
        <v>10786135.677132105</v>
      </c>
      <c r="R760" s="25">
        <f t="array" aca="1" ref="R760" ca="1">INDEX('Lorri 401b'!L:L,MATCH('Retirement Calculator'!A760,'Lorri 401b'!N:N,0),0)</f>
        <v>9450781.1000535544</v>
      </c>
      <c r="S760" s="25">
        <f t="shared" ca="1" si="527"/>
        <v>20236916.77718566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6404.7404596389215</v>
      </c>
      <c r="K761" s="25">
        <f t="shared" si="524"/>
        <v>16520.094745597391</v>
      </c>
      <c r="L761" s="25"/>
      <c r="N761" s="25">
        <f>'Combined Retirement'!$C$18/12</f>
        <v>33932.660666666663</v>
      </c>
      <c r="O761" s="25">
        <f t="shared" si="525"/>
        <v>11007.82546143035</v>
      </c>
      <c r="P761" s="25">
        <f t="shared" si="526"/>
        <v>22924.835205236312</v>
      </c>
      <c r="Q761" s="25">
        <f t="array" aca="1" ref="Q761" ca="1">INDEX('Isaac 401k'!L:L,MATCH('Retirement Calculator'!A761,'Isaac 401k'!N:N,0),0)</f>
        <v>10824646.482241934</v>
      </c>
      <c r="R761" s="25">
        <f t="array" aca="1" ref="R761" ca="1">INDEX('Lorri 401b'!L:L,MATCH('Retirement Calculator'!A761,'Lorri 401b'!N:N,0),0)</f>
        <v>9473570.426163407</v>
      </c>
      <c r="S761" s="25">
        <f t="shared" ca="1" si="527"/>
        <v>20298216.908405341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6404.7404596389215</v>
      </c>
      <c r="K762" s="25">
        <f t="shared" si="524"/>
        <v>16520.094745597391</v>
      </c>
      <c r="L762" s="25"/>
      <c r="N762" s="25">
        <f>'Combined Retirement'!$C$18/12</f>
        <v>33932.660666666663</v>
      </c>
      <c r="O762" s="25">
        <f t="shared" si="525"/>
        <v>11007.82546143035</v>
      </c>
      <c r="P762" s="25">
        <f t="shared" si="526"/>
        <v>22924.835205236312</v>
      </c>
      <c r="Q762" s="25">
        <f t="array" aca="1" ref="Q762" ca="1">INDEX('Isaac 401k'!L:L,MATCH('Retirement Calculator'!A762,'Isaac 401k'!N:N,0),0)</f>
        <v>10863317.749039721</v>
      </c>
      <c r="R762" s="25">
        <f t="array" aca="1" ref="R762" ca="1">INDEX('Lorri 401b'!L:L,MATCH('Retirement Calculator'!A762,'Lorri 401b'!N:N,0),0)</f>
        <v>9496454.7077987175</v>
      </c>
      <c r="S762" s="25">
        <f t="shared" ca="1" si="527"/>
        <v>20359772.456838436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6404.7404596389215</v>
      </c>
      <c r="K763" s="25">
        <f t="shared" si="524"/>
        <v>16520.094745597391</v>
      </c>
      <c r="L763" s="25"/>
      <c r="N763" s="25">
        <f>'Combined Retirement'!$C$18/12</f>
        <v>33932.660666666663</v>
      </c>
      <c r="O763" s="25">
        <f t="shared" si="525"/>
        <v>11007.82546143035</v>
      </c>
      <c r="P763" s="25">
        <f t="shared" si="526"/>
        <v>22924.835205236312</v>
      </c>
      <c r="Q763" s="25">
        <f t="array" aca="1" ref="Q763" ca="1">INDEX('Isaac 401k'!L:L,MATCH('Retirement Calculator'!A763,'Isaac 401k'!N:N,0),0)</f>
        <v>10902150.146115832</v>
      </c>
      <c r="R763" s="25">
        <f t="array" aca="1" ref="R763" ca="1">INDEX('Lorri 401b'!L:L,MATCH('Retirement Calculator'!A763,'Lorri 401b'!N:N,0),0)</f>
        <v>9519434.340607509</v>
      </c>
      <c r="S763" s="25">
        <f t="shared" ca="1" si="527"/>
        <v>20421584.486723341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6404.7404596389215</v>
      </c>
      <c r="K764" s="25">
        <f t="shared" si="524"/>
        <v>16520.094745597391</v>
      </c>
      <c r="L764" s="25"/>
      <c r="N764" s="25">
        <f>'Combined Retirement'!$C$18/12</f>
        <v>33932.660666666663</v>
      </c>
      <c r="O764" s="25">
        <f t="shared" si="525"/>
        <v>11007.82546143035</v>
      </c>
      <c r="P764" s="25">
        <f t="shared" si="526"/>
        <v>22924.835205236312</v>
      </c>
      <c r="Q764" s="25">
        <f t="array" aca="1" ref="Q764" ca="1">INDEX('Isaac 401k'!L:L,MATCH('Retirement Calculator'!A764,'Isaac 401k'!N:N,0),0)</f>
        <v>10941144.344846427</v>
      </c>
      <c r="R764" s="25">
        <f t="array" aca="1" ref="R764" ca="1">INDEX('Lorri 401b'!L:L,MATCH('Retirement Calculator'!A764,'Lorri 401b'!N:N,0),0)</f>
        <v>9542509.7218863368</v>
      </c>
      <c r="S764" s="25">
        <f t="shared" ca="1" si="527"/>
        <v>20483654.066732764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6404.7404596389215</v>
      </c>
      <c r="K765" s="25">
        <f t="shared" si="524"/>
        <v>16520.094745597391</v>
      </c>
      <c r="L765" s="25"/>
      <c r="N765" s="25">
        <f>'Combined Retirement'!$C$18/12</f>
        <v>33932.660666666663</v>
      </c>
      <c r="O765" s="25">
        <f t="shared" si="525"/>
        <v>11007.82546143035</v>
      </c>
      <c r="P765" s="25">
        <f t="shared" si="526"/>
        <v>22924.835205236312</v>
      </c>
      <c r="Q765" s="25">
        <f t="array" aca="1" ref="Q765" ca="1">INDEX('Isaac 401k'!L:L,MATCH('Retirement Calculator'!A765,'Isaac 401k'!N:N,0),0)</f>
        <v>10980301.019405067</v>
      </c>
      <c r="R765" s="25">
        <f t="array" aca="1" ref="R765" ca="1">INDEX('Lorri 401b'!L:L,MATCH('Retirement Calculator'!A765,'Lorri 401b'!N:N,0),0)</f>
        <v>9565681.2505871598</v>
      </c>
      <c r="S765" s="25">
        <f t="shared" ca="1" si="527"/>
        <v>20545982.269992225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6404.7404596389215</v>
      </c>
      <c r="K766" s="25">
        <f t="shared" si="524"/>
        <v>16520.094745597391</v>
      </c>
      <c r="L766" s="25"/>
      <c r="N766" s="25">
        <f>'Combined Retirement'!$C$18/12</f>
        <v>33932.660666666663</v>
      </c>
      <c r="O766" s="25">
        <f t="shared" si="525"/>
        <v>11007.82546143035</v>
      </c>
      <c r="P766" s="25">
        <f t="shared" si="526"/>
        <v>22924.835205236312</v>
      </c>
      <c r="Q766" s="25">
        <f t="array" aca="1" ref="Q766" ca="1">INDEX('Isaac 401k'!L:L,MATCH('Retirement Calculator'!A766,'Isaac 401k'!N:N,0),0)</f>
        <v>11019620.846774366</v>
      </c>
      <c r="R766" s="25">
        <f t="array" aca="1" ref="R766" ca="1">INDEX('Lorri 401b'!L:L,MATCH('Retirement Calculator'!A766,'Lorri 401b'!N:N,0),0)</f>
        <v>9588949.3273242358</v>
      </c>
      <c r="S766" s="25">
        <f t="shared" ca="1" si="527"/>
        <v>20608570.174098603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6404.7404596389215</v>
      </c>
      <c r="K767" s="25">
        <f t="shared" si="524"/>
        <v>16520.094745597391</v>
      </c>
      <c r="L767" s="25"/>
      <c r="N767" s="25">
        <f>'Combined Retirement'!$C$18/12</f>
        <v>33932.660666666663</v>
      </c>
      <c r="O767" s="25">
        <f t="shared" si="525"/>
        <v>11007.82546143035</v>
      </c>
      <c r="P767" s="25">
        <f t="shared" si="526"/>
        <v>22924.835205236312</v>
      </c>
      <c r="Q767" s="25">
        <f t="array" aca="1" ref="Q767" ca="1">INDEX('Isaac 401k'!L:L,MATCH('Retirement Calculator'!A767,'Isaac 401k'!N:N,0),0)</f>
        <v>11059104.506757705</v>
      </c>
      <c r="R767" s="25">
        <f t="array" aca="1" ref="R767" ca="1">INDEX('Lorri 401b'!L:L,MATCH('Retirement Calculator'!A767,'Lorri 401b'!N:N,0),0)</f>
        <v>9612314.3543810491</v>
      </c>
      <c r="S767" s="25">
        <f t="shared" ca="1" si="527"/>
        <v>20671418.861138754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6404.7404596389215</v>
      </c>
      <c r="K768" s="25">
        <f t="shared" si="524"/>
        <v>16520.094745597391</v>
      </c>
      <c r="L768" s="25"/>
      <c r="N768" s="25">
        <f>'Combined Retirement'!$C$18/12</f>
        <v>33932.660666666663</v>
      </c>
      <c r="O768" s="25">
        <f t="shared" si="525"/>
        <v>11007.82546143035</v>
      </c>
      <c r="P768" s="25">
        <f t="shared" si="526"/>
        <v>22924.835205236312</v>
      </c>
      <c r="Q768" s="25">
        <f t="array" aca="1" ref="Q768" ca="1">INDEX('Isaac 401k'!L:L,MATCH('Retirement Calculator'!A768,'Isaac 401k'!N:N,0),0)</f>
        <v>11098752.681990974</v>
      </c>
      <c r="R768" s="25">
        <f t="array" aca="1" ref="R768" ca="1">INDEX('Lorri 401b'!L:L,MATCH('Retirement Calculator'!A768,'Lorri 401b'!N:N,0),0)</f>
        <v>9635776.7357172668</v>
      </c>
      <c r="S768" s="25">
        <f t="shared" ca="1" si="527"/>
        <v>20734529.41770824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6404.7404596389215</v>
      </c>
      <c r="K769" s="25">
        <f t="shared" si="524"/>
        <v>16520.094745597391</v>
      </c>
      <c r="L769" s="25"/>
      <c r="N769" s="25">
        <f>'Combined Retirement'!$C$18/12</f>
        <v>33932.660666666663</v>
      </c>
      <c r="O769" s="25">
        <f t="shared" si="525"/>
        <v>11007.82546143035</v>
      </c>
      <c r="P769" s="25">
        <f t="shared" si="526"/>
        <v>22924.835205236312</v>
      </c>
      <c r="Q769" s="25">
        <f t="array" aca="1" ref="Q769" ca="1">INDEX('Isaac 401k'!L:L,MATCH('Retirement Calculator'!A769,'Isaac 401k'!N:N,0),0)</f>
        <v>11138566.057954382</v>
      </c>
      <c r="R769" s="25">
        <f t="array" aca="1" ref="R769" ca="1">INDEX('Lorri 401b'!L:L,MATCH('Retirement Calculator'!A769,'Lorri 401b'!N:N,0),0)</f>
        <v>9659336.8769757189</v>
      </c>
      <c r="S769" s="25">
        <f t="shared" ca="1" si="527"/>
        <v>20797902.934930101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6404.7404596389215</v>
      </c>
      <c r="K770" s="25">
        <f t="shared" si="524"/>
        <v>16520.094745597391</v>
      </c>
      <c r="L770" s="25"/>
      <c r="N770" s="25">
        <f>'Combined Retirement'!$C$18/12</f>
        <v>33932.660666666663</v>
      </c>
      <c r="O770" s="25">
        <f t="shared" si="525"/>
        <v>11007.82546143035</v>
      </c>
      <c r="P770" s="25">
        <f t="shared" si="526"/>
        <v>22924.835205236312</v>
      </c>
      <c r="Q770" s="25">
        <f t="array" aca="1" ref="Q770" ca="1">INDEX('Isaac 401k'!L:L,MATCH('Retirement Calculator'!A770,'Isaac 401k'!N:N,0),0)</f>
        <v>11178545.322984304</v>
      </c>
      <c r="R770" s="25">
        <f t="array" aca="1" ref="R770" ca="1">INDEX('Lorri 401b'!L:L,MATCH('Retirement Calculator'!A770,'Lorri 401b'!N:N,0),0)</f>
        <v>9682995.1854894143</v>
      </c>
      <c r="S770" s="25">
        <f t="shared" ca="1" si="527"/>
        <v>20861540.508473717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6404.7404596389215</v>
      </c>
      <c r="K771" s="25">
        <f t="shared" si="524"/>
        <v>16520.094745597391</v>
      </c>
      <c r="L771" s="25"/>
      <c r="N771" s="25">
        <f>'Combined Retirement'!$C$18/12</f>
        <v>33932.660666666663</v>
      </c>
      <c r="O771" s="25">
        <f t="shared" si="525"/>
        <v>11007.82546143035</v>
      </c>
      <c r="P771" s="25">
        <f t="shared" si="526"/>
        <v>22924.835205236312</v>
      </c>
      <c r="Q771" s="25">
        <f t="array" aca="1" ref="Q771" ca="1">INDEX('Isaac 401k'!L:L,MATCH('Retirement Calculator'!A771,'Isaac 401k'!N:N,0),0)</f>
        <v>11218691.168285184</v>
      </c>
      <c r="R771" s="25">
        <f t="array" aca="1" ref="R771" ca="1">INDEX('Lorri 401b'!L:L,MATCH('Retirement Calculator'!A771,'Lorri 401b'!N:N,0),0)</f>
        <v>9706752.0702885836</v>
      </c>
      <c r="S771" s="25">
        <f t="shared" ca="1" si="527"/>
        <v>20925443.238573767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6404.7404596389215</v>
      </c>
      <c r="K772" s="25">
        <f t="shared" si="524"/>
        <v>16520.094745597391</v>
      </c>
      <c r="L772" s="25"/>
      <c r="N772" s="25">
        <f>'Combined Retirement'!$C$18/12</f>
        <v>33932.660666666663</v>
      </c>
      <c r="O772" s="25">
        <f t="shared" si="525"/>
        <v>11007.82546143035</v>
      </c>
      <c r="P772" s="25">
        <f t="shared" si="526"/>
        <v>22924.835205236312</v>
      </c>
      <c r="Q772" s="25">
        <f t="array" aca="1" ref="Q772" ca="1">INDEX('Isaac 401k'!L:L,MATCH('Retirement Calculator'!A772,'Isaac 401k'!N:N,0),0)</f>
        <v>11259004.287941484</v>
      </c>
      <c r="R772" s="25">
        <f t="array" aca="1" ref="R772" ca="1">INDEX('Lorri 401b'!L:L,MATCH('Retirement Calculator'!A772,'Lorri 401b'!N:N,0),0)</f>
        <v>9730607.9421077501</v>
      </c>
      <c r="S772" s="25">
        <f t="shared" ca="1" si="527"/>
        <v>20989612.230049234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6404.7404596389215</v>
      </c>
      <c r="K773" s="25">
        <f t="shared" si="524"/>
        <v>16520.094745597391</v>
      </c>
      <c r="L773" s="25"/>
      <c r="N773" s="25">
        <f>'Combined Retirement'!$C$18/12</f>
        <v>33932.660666666663</v>
      </c>
      <c r="O773" s="25">
        <f t="shared" si="525"/>
        <v>11007.82546143035</v>
      </c>
      <c r="P773" s="25">
        <f t="shared" si="526"/>
        <v>22924.835205236312</v>
      </c>
      <c r="Q773" s="25">
        <f t="array" aca="1" ref="Q773" ca="1">INDEX('Isaac 401k'!L:L,MATCH('Retirement Calculator'!A773,'Isaac 401k'!N:N,0),0)</f>
        <v>11299485.378929686</v>
      </c>
      <c r="R773" s="25">
        <f t="array" aca="1" ref="R773" ca="1">INDEX('Lorri 401b'!L:L,MATCH('Retirement Calculator'!A773,'Lorri 401b'!N:N,0),0)</f>
        <v>9754563.2133928295</v>
      </c>
      <c r="S773" s="25">
        <f t="shared" ca="1" si="527"/>
        <v>21054048.592322513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6404.7404596389215</v>
      </c>
      <c r="K774" s="25">
        <f t="shared" si="524"/>
        <v>16520.094745597391</v>
      </c>
      <c r="L774" s="25"/>
      <c r="N774" s="25">
        <f>'Combined Retirement'!$C$18/12</f>
        <v>33932.660666666663</v>
      </c>
      <c r="O774" s="25">
        <f t="shared" si="525"/>
        <v>11007.82546143035</v>
      </c>
      <c r="P774" s="25">
        <f t="shared" si="526"/>
        <v>22924.835205236312</v>
      </c>
      <c r="Q774" s="25">
        <f t="array" aca="1" ref="Q774" ca="1">INDEX('Isaac 401k'!L:L,MATCH('Retirement Calculator'!A774,'Isaac 401k'!N:N,0),0)</f>
        <v>11340135.141130337</v>
      </c>
      <c r="R774" s="25">
        <f t="array" aca="1" ref="R774" ca="1">INDEX('Lorri 401b'!L:L,MATCH('Retirement Calculator'!A774,'Lorri 401b'!N:N,0),0)</f>
        <v>9778618.2983082626</v>
      </c>
      <c r="S774" s="25">
        <f t="shared" ca="1" si="527"/>
        <v>21118753.4394386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6404.7404596389215</v>
      </c>
      <c r="K775" s="25">
        <f t="shared" si="524"/>
        <v>16520.094745597391</v>
      </c>
      <c r="L775" s="25"/>
      <c r="N775" s="25">
        <f>'Combined Retirement'!$C$18/12</f>
        <v>33932.660666666663</v>
      </c>
      <c r="O775" s="25">
        <f t="shared" si="525"/>
        <v>11007.82546143035</v>
      </c>
      <c r="P775" s="25">
        <f t="shared" si="526"/>
        <v>22924.835205236312</v>
      </c>
      <c r="Q775" s="25">
        <f t="array" aca="1" ref="Q775" ca="1">INDEX('Isaac 401k'!L:L,MATCH('Retirement Calculator'!A775,'Isaac 401k'!N:N,0),0)</f>
        <v>11380954.277340159</v>
      </c>
      <c r="R775" s="25">
        <f t="array" aca="1" ref="R775" ca="1">INDEX('Lorri 401b'!L:L,MATCH('Retirement Calculator'!A775,'Lorri 401b'!N:N,0),0)</f>
        <v>9802773.6127441768</v>
      </c>
      <c r="S775" s="25">
        <f t="shared" ca="1" si="527"/>
        <v>21183727.890084334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6404.7404596389215</v>
      </c>
      <c r="K776" s="25">
        <f t="shared" ref="K776:K1030" si="784">IF(C776&lt;59.5,0,IF(C776&lt;$B$7,0,P776*$K$7))</f>
        <v>16520.094745597391</v>
      </c>
      <c r="L776" s="25"/>
      <c r="N776" s="25">
        <f>'Combined Retirement'!$C$18/12</f>
        <v>33932.660666666663</v>
      </c>
      <c r="O776" s="25">
        <f t="shared" ref="O776:O1030" si="785">SUM(E776:I776)</f>
        <v>11007.82546143035</v>
      </c>
      <c r="P776" s="25">
        <f t="shared" ref="P776:P1030" si="786">N776-O776</f>
        <v>22924.835205236312</v>
      </c>
      <c r="Q776" s="25">
        <f t="array" aca="1" ref="Q776" ca="1">INDEX('Isaac 401k'!L:L,MATCH('Retirement Calculator'!A776,'Isaac 401k'!N:N,0),0)</f>
        <v>11421943.493284188</v>
      </c>
      <c r="R776" s="25">
        <f t="array" aca="1" ref="R776" ca="1">INDEX('Lorri 401b'!L:L,MATCH('Retirement Calculator'!A776,'Lorri 401b'!N:N,0),0)</f>
        <v>9827029.5743235741</v>
      </c>
      <c r="S776" s="25">
        <f t="shared" ref="S776:S1030" ca="1" si="787">SUM(Q776:R776)</f>
        <v>21248973.06760776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6404.7404596389215</v>
      </c>
      <c r="K777" s="25">
        <f t="shared" si="784"/>
        <v>16520.094745597391</v>
      </c>
      <c r="L777" s="25"/>
      <c r="N777" s="25">
        <f>'Combined Retirement'!$C$18/12</f>
        <v>33932.660666666663</v>
      </c>
      <c r="O777" s="25">
        <f t="shared" si="785"/>
        <v>11007.82546143035</v>
      </c>
      <c r="P777" s="25">
        <f t="shared" si="786"/>
        <v>22924.835205236312</v>
      </c>
      <c r="Q777" s="25">
        <f t="array" aca="1" ref="Q777" ca="1">INDEX('Isaac 401k'!L:L,MATCH('Retirement Calculator'!A777,'Isaac 401k'!N:N,0),0)</f>
        <v>11463103.497627985</v>
      </c>
      <c r="R777" s="25">
        <f t="array" aca="1" ref="R777" ca="1">INDEX('Lorri 401b'!L:L,MATCH('Retirement Calculator'!A777,'Lorri 401b'!N:N,0),0)</f>
        <v>9851386.6024095528</v>
      </c>
      <c r="S777" s="25">
        <f t="shared" ca="1" si="787"/>
        <v>21314490.100037538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6404.7404596389215</v>
      </c>
      <c r="K778" s="25">
        <f t="shared" si="784"/>
        <v>16520.094745597391</v>
      </c>
      <c r="L778" s="25"/>
      <c r="N778" s="25">
        <f>'Combined Retirement'!$C$18/12</f>
        <v>33932.660666666663</v>
      </c>
      <c r="O778" s="25">
        <f t="shared" si="785"/>
        <v>11007.82546143035</v>
      </c>
      <c r="P778" s="25">
        <f t="shared" si="786"/>
        <v>22924.835205236312</v>
      </c>
      <c r="Q778" s="25">
        <f t="array" aca="1" ref="Q778" ca="1">INDEX('Isaac 401k'!L:L,MATCH('Retirement Calculator'!A778,'Isaac 401k'!N:N,0),0)</f>
        <v>11504435.001989881</v>
      </c>
      <c r="R778" s="25">
        <f t="array" aca="1" ref="R778" ca="1">INDEX('Lorri 401b'!L:L,MATCH('Retirement Calculator'!A778,'Lorri 401b'!N:N,0),0)</f>
        <v>9875845.1181125566</v>
      </c>
      <c r="S778" s="25">
        <f t="shared" ca="1" si="787"/>
        <v>21380280.120102435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6404.7404596389215</v>
      </c>
      <c r="K779" s="25">
        <f t="shared" si="784"/>
        <v>16520.094745597391</v>
      </c>
      <c r="L779" s="25"/>
      <c r="N779" s="25">
        <f>'Combined Retirement'!$C$18/12</f>
        <v>33932.660666666663</v>
      </c>
      <c r="O779" s="25">
        <f t="shared" si="785"/>
        <v>11007.82546143035</v>
      </c>
      <c r="P779" s="25">
        <f t="shared" si="786"/>
        <v>22924.835205236312</v>
      </c>
      <c r="Q779" s="25">
        <f t="array" aca="1" ref="Q779" ca="1">INDEX('Isaac 401k'!L:L,MATCH('Retirement Calculator'!A779,'Isaac 401k'!N:N,0),0)</f>
        <v>11545938.720953284</v>
      </c>
      <c r="R779" s="25">
        <f t="array" aca="1" ref="R779" ca="1">INDEX('Lorri 401b'!L:L,MATCH('Retirement Calculator'!A779,'Lorri 401b'!N:N,0),0)</f>
        <v>9900405.544297656</v>
      </c>
      <c r="S779" s="25">
        <f t="shared" ca="1" si="787"/>
        <v>21446344.26525094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6404.7404596389215</v>
      </c>
      <c r="K780" s="25">
        <f t="shared" si="784"/>
        <v>16520.094745597391</v>
      </c>
      <c r="L780" s="25"/>
      <c r="N780" s="25">
        <f>'Combined Retirement'!$C$18/12</f>
        <v>33932.660666666663</v>
      </c>
      <c r="O780" s="25">
        <f t="shared" si="785"/>
        <v>11007.82546143035</v>
      </c>
      <c r="P780" s="25">
        <f t="shared" si="786"/>
        <v>22924.835205236312</v>
      </c>
      <c r="Q780" s="25">
        <f t="array" aca="1" ref="Q780" ca="1">INDEX('Isaac 401k'!L:L,MATCH('Retirement Calculator'!A780,'Isaac 401k'!N:N,0),0)</f>
        <v>11587615.372079035</v>
      </c>
      <c r="R780" s="25">
        <f t="array" aca="1" ref="R780" ca="1">INDEX('Lorri 401b'!L:L,MATCH('Retirement Calculator'!A780,'Lorri 401b'!N:N,0),0)</f>
        <v>9925068.3055918589</v>
      </c>
      <c r="S780" s="25">
        <f t="shared" ca="1" si="787"/>
        <v>21512683.677670896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6404.7404596389215</v>
      </c>
      <c r="K781" s="25">
        <f t="shared" si="784"/>
        <v>16520.094745597391</v>
      </c>
      <c r="L781" s="25"/>
      <c r="N781" s="25">
        <f>'Combined Retirement'!$C$18/12</f>
        <v>33932.660666666663</v>
      </c>
      <c r="O781" s="25">
        <f t="shared" si="785"/>
        <v>11007.82546143035</v>
      </c>
      <c r="P781" s="25">
        <f t="shared" si="786"/>
        <v>22924.835205236312</v>
      </c>
      <c r="Q781" s="25">
        <f t="array" aca="1" ref="Q781" ca="1">INDEX('Isaac 401k'!L:L,MATCH('Retirement Calculator'!A781,'Isaac 401k'!N:N,0),0)</f>
        <v>11629465.67591781</v>
      </c>
      <c r="R781" s="25">
        <f t="array" aca="1" ref="R781" ca="1">INDEX('Lorri 401b'!L:L,MATCH('Retirement Calculator'!A781,'Lorri 401b'!N:N,0),0)</f>
        <v>9949833.8283914551</v>
      </c>
      <c r="S781" s="25">
        <f t="shared" ca="1" si="787"/>
        <v>21579299.504309267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6404.7404596389215</v>
      </c>
      <c r="K782" s="25">
        <f t="shared" si="784"/>
        <v>16520.094745597391</v>
      </c>
      <c r="L782" s="25"/>
      <c r="N782" s="25">
        <f>'Combined Retirement'!$C$18/12</f>
        <v>33932.660666666663</v>
      </c>
      <c r="O782" s="25">
        <f t="shared" si="785"/>
        <v>11007.82546143035</v>
      </c>
      <c r="P782" s="25">
        <f t="shared" si="786"/>
        <v>22924.835205236312</v>
      </c>
      <c r="Q782" s="25">
        <f t="array" aca="1" ref="Q782" ca="1">INDEX('Isaac 401k'!L:L,MATCH('Retirement Calculator'!A782,'Isaac 401k'!N:N,0),0)</f>
        <v>11671490.35602258</v>
      </c>
      <c r="R782" s="25">
        <f t="array" aca="1" ref="R782" ca="1">INDEX('Lorri 401b'!L:L,MATCH('Retirement Calculator'!A782,'Lorri 401b'!N:N,0),0)</f>
        <v>9974702.5408693831</v>
      </c>
      <c r="S782" s="25">
        <f t="shared" ca="1" si="787"/>
        <v>21646192.896891963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6404.7404596389215</v>
      </c>
      <c r="K783" s="25">
        <f t="shared" si="784"/>
        <v>16520.094745597391</v>
      </c>
      <c r="L783" s="25"/>
      <c r="N783" s="25">
        <f>'Combined Retirement'!$C$18/12</f>
        <v>33932.660666666663</v>
      </c>
      <c r="O783" s="25">
        <f t="shared" si="785"/>
        <v>11007.82546143035</v>
      </c>
      <c r="P783" s="25">
        <f t="shared" si="786"/>
        <v>22924.835205236312</v>
      </c>
      <c r="Q783" s="25">
        <f t="array" aca="1" ref="Q783" ca="1">INDEX('Isaac 401k'!L:L,MATCH('Retirement Calculator'!A783,'Isaac 401k'!N:N,0),0)</f>
        <v>11713690.13896112</v>
      </c>
      <c r="R783" s="25">
        <f t="array" aca="1" ref="R783" ca="1">INDEX('Lorri 401b'!L:L,MATCH('Retirement Calculator'!A783,'Lorri 401b'!N:N,0),0)</f>
        <v>9999674.8729826361</v>
      </c>
      <c r="S783" s="25">
        <f t="shared" ca="1" si="787"/>
        <v>21713365.011943758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6404.7404596389215</v>
      </c>
      <c r="K784" s="25">
        <f t="shared" si="784"/>
        <v>16520.094745597391</v>
      </c>
      <c r="L784" s="25"/>
      <c r="N784" s="25">
        <f>'Combined Retirement'!$C$18/12</f>
        <v>33932.660666666663</v>
      </c>
      <c r="O784" s="25">
        <f t="shared" si="785"/>
        <v>11007.82546143035</v>
      </c>
      <c r="P784" s="25">
        <f t="shared" si="786"/>
        <v>22924.835205236312</v>
      </c>
      <c r="Q784" s="25">
        <f t="array" aca="1" ref="Q784" ca="1">INDEX('Isaac 401k'!L:L,MATCH('Retirement Calculator'!A784,'Isaac 401k'!N:N,0),0)</f>
        <v>11756065.754328569</v>
      </c>
      <c r="R784" s="25">
        <f t="array" aca="1" ref="R784" ca="1">INDEX('Lorri 401b'!L:L,MATCH('Retirement Calculator'!A784,'Lorri 401b'!N:N,0),0)</f>
        <v>10024751.256479694</v>
      </c>
      <c r="S784" s="25">
        <f t="shared" ca="1" si="787"/>
        <v>21780817.010808263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6404.7404596389215</v>
      </c>
      <c r="K785" s="25">
        <f t="shared" si="784"/>
        <v>16520.094745597391</v>
      </c>
      <c r="L785" s="25"/>
      <c r="N785" s="25">
        <f>'Combined Retirement'!$C$18/12</f>
        <v>33932.660666666663</v>
      </c>
      <c r="O785" s="25">
        <f t="shared" si="785"/>
        <v>11007.82546143035</v>
      </c>
      <c r="P785" s="25">
        <f t="shared" si="786"/>
        <v>22924.835205236312</v>
      </c>
      <c r="Q785" s="25">
        <f t="array" aca="1" ref="Q785" ca="1">INDEX('Isaac 401k'!L:L,MATCH('Retirement Calculator'!A785,'Isaac 401k'!N:N,0),0)</f>
        <v>11798617.934760051</v>
      </c>
      <c r="R785" s="25">
        <f t="array" aca="1" ref="R785" ca="1">INDEX('Lorri 401b'!L:L,MATCH('Retirement Calculator'!A785,'Lorri 401b'!N:N,0),0)</f>
        <v>10049932.124907989</v>
      </c>
      <c r="S785" s="25">
        <f t="shared" ca="1" si="787"/>
        <v>21848550.059668042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6404.7404596389215</v>
      </c>
      <c r="K786" s="25">
        <f t="shared" si="784"/>
        <v>16520.094745597391</v>
      </c>
      <c r="L786" s="25"/>
      <c r="N786" s="25">
        <f>'Combined Retirement'!$C$18/12</f>
        <v>33932.660666666663</v>
      </c>
      <c r="O786" s="25">
        <f t="shared" si="785"/>
        <v>11007.82546143035</v>
      </c>
      <c r="P786" s="25">
        <f t="shared" si="786"/>
        <v>22924.835205236312</v>
      </c>
      <c r="Q786" s="25">
        <f t="array" aca="1" ref="Q786" ca="1">INDEX('Isaac 401k'!L:L,MATCH('Retirement Calculator'!A786,'Isaac 401k'!N:N,0),0)</f>
        <v>11841347.41594333</v>
      </c>
      <c r="R786" s="25">
        <f t="array" aca="1" ref="R786" ca="1">INDEX('Lorri 401b'!L:L,MATCH('Retirement Calculator'!A786,'Lorri 401b'!N:N,0),0)</f>
        <v>10075217.913621401</v>
      </c>
      <c r="S786" s="25">
        <f t="shared" ca="1" si="787"/>
        <v>21916565.329564732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6404.7404596389215</v>
      </c>
      <c r="K787" s="25">
        <f t="shared" si="784"/>
        <v>16520.094745597391</v>
      </c>
      <c r="L787" s="25"/>
      <c r="N787" s="25">
        <f>'Combined Retirement'!$C$18/12</f>
        <v>33932.660666666663</v>
      </c>
      <c r="O787" s="25">
        <f t="shared" si="785"/>
        <v>11007.82546143035</v>
      </c>
      <c r="P787" s="25">
        <f t="shared" si="786"/>
        <v>22924.835205236312</v>
      </c>
      <c r="Q787" s="25">
        <f t="array" aca="1" ref="Q787" ca="1">INDEX('Isaac 401k'!L:L,MATCH('Retirement Calculator'!A787,'Isaac 401k'!N:N,0),0)</f>
        <v>11884254.93663154</v>
      </c>
      <c r="R787" s="25">
        <f t="array" aca="1" ref="R787" ca="1">INDEX('Lorri 401b'!L:L,MATCH('Retirement Calculator'!A787,'Lorri 401b'!N:N,0),0)</f>
        <v>10100609.059787787</v>
      </c>
      <c r="S787" s="25">
        <f t="shared" ca="1" si="787"/>
        <v>21984863.996419325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6404.7404596389215</v>
      </c>
      <c r="K788" s="25">
        <f t="shared" si="784"/>
        <v>16520.094745597391</v>
      </c>
      <c r="L788" s="25"/>
      <c r="N788" s="25">
        <f>'Combined Retirement'!$C$18/12</f>
        <v>33932.660666666663</v>
      </c>
      <c r="O788" s="25">
        <f t="shared" si="785"/>
        <v>11007.82546143035</v>
      </c>
      <c r="P788" s="25">
        <f t="shared" si="786"/>
        <v>22924.835205236312</v>
      </c>
      <c r="Q788" s="25">
        <f t="array" aca="1" ref="Q788" ca="1">INDEX('Isaac 401k'!L:L,MATCH('Retirement Calculator'!A788,'Isaac 401k'!N:N,0),0)</f>
        <v>11927341.238655949</v>
      </c>
      <c r="R788" s="25">
        <f t="array" aca="1" ref="R788" ca="1">INDEX('Lorri 401b'!L:L,MATCH('Retirement Calculator'!A788,'Lorri 401b'!N:N,0),0)</f>
        <v>10126106.002396533</v>
      </c>
      <c r="S788" s="25">
        <f t="shared" ca="1" si="787"/>
        <v>22053447.241052482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6404.7404596389215</v>
      </c>
      <c r="K789" s="25">
        <f t="shared" si="784"/>
        <v>16520.094745597391</v>
      </c>
      <c r="L789" s="25"/>
      <c r="N789" s="25">
        <f>'Combined Retirement'!$C$18/12</f>
        <v>33932.660666666663</v>
      </c>
      <c r="O789" s="25">
        <f t="shared" si="785"/>
        <v>11007.82546143035</v>
      </c>
      <c r="P789" s="25">
        <f t="shared" si="786"/>
        <v>22924.835205236312</v>
      </c>
      <c r="Q789" s="25">
        <f t="array" aca="1" ref="Q789" ca="1">INDEX('Isaac 401k'!L:L,MATCH('Retirement Calculator'!A789,'Isaac 401k'!N:N,0),0)</f>
        <v>11970607.066938793</v>
      </c>
      <c r="R789" s="25">
        <f t="array" aca="1" ref="R789" ca="1">INDEX('Lorri 401b'!L:L,MATCH('Retirement Calculator'!A789,'Lorri 401b'!N:N,0),0)</f>
        <v>10151709.182266148</v>
      </c>
      <c r="S789" s="25">
        <f t="shared" ca="1" si="787"/>
        <v>22122316.249204941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6404.7404596389215</v>
      </c>
      <c r="K790" s="25">
        <f t="shared" si="784"/>
        <v>16520.094745597391</v>
      </c>
      <c r="L790" s="25"/>
      <c r="N790" s="25">
        <f>'Combined Retirement'!$C$18/12</f>
        <v>33932.660666666663</v>
      </c>
      <c r="O790" s="25">
        <f t="shared" si="785"/>
        <v>11007.82546143035</v>
      </c>
      <c r="P790" s="25">
        <f t="shared" si="786"/>
        <v>22924.835205236312</v>
      </c>
      <c r="Q790" s="25">
        <f t="array" aca="1" ref="Q790" ca="1">INDEX('Isaac 401k'!L:L,MATCH('Retirement Calculator'!A790,'Isaac 401k'!N:N,0),0)</f>
        <v>12014053.169506149</v>
      </c>
      <c r="R790" s="25">
        <f t="array" aca="1" ref="R790" ca="1">INDEX('Lorri 401b'!L:L,MATCH('Retirement Calculator'!A790,'Lorri 401b'!N:N,0),0)</f>
        <v>10177419.042051887</v>
      </c>
      <c r="S790" s="25">
        <f t="shared" ca="1" si="787"/>
        <v>22191472.211558037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6404.7404596389215</v>
      </c>
      <c r="K791" s="25">
        <f t="shared" si="784"/>
        <v>16520.094745597391</v>
      </c>
      <c r="L791" s="25"/>
      <c r="N791" s="25">
        <f>'Combined Retirement'!$C$18/12</f>
        <v>33932.660666666663</v>
      </c>
      <c r="O791" s="25">
        <f t="shared" si="785"/>
        <v>11007.82546143035</v>
      </c>
      <c r="P791" s="25">
        <f t="shared" si="786"/>
        <v>22924.835205236312</v>
      </c>
      <c r="Q791" s="25">
        <f t="array" aca="1" ref="Q791" ca="1">INDEX('Isaac 401k'!L:L,MATCH('Retirement Calculator'!A791,'Isaac 401k'!N:N,0),0)</f>
        <v>12057680.297500871</v>
      </c>
      <c r="R791" s="25">
        <f t="array" aca="1" ref="R791" ca="1">INDEX('Lorri 401b'!L:L,MATCH('Retirement Calculator'!A791,'Lorri 401b'!N:N,0),0)</f>
        <v>10203236.0262534</v>
      </c>
      <c r="S791" s="25">
        <f t="shared" ca="1" si="787"/>
        <v>22260916.323754273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6404.7404596389215</v>
      </c>
      <c r="K792" s="25">
        <f t="shared" si="784"/>
        <v>16520.094745597391</v>
      </c>
      <c r="L792" s="25"/>
      <c r="N792" s="25">
        <f>'Combined Retirement'!$C$18/12</f>
        <v>33932.660666666663</v>
      </c>
      <c r="O792" s="25">
        <f t="shared" si="785"/>
        <v>11007.82546143035</v>
      </c>
      <c r="P792" s="25">
        <f t="shared" si="786"/>
        <v>22924.835205236312</v>
      </c>
      <c r="Q792" s="25">
        <f t="array" aca="1" ref="Q792" ca="1">INDEX('Isaac 401k'!L:L,MATCH('Retirement Calculator'!A792,'Isaac 401k'!N:N,0),0)</f>
        <v>12101489.20519557</v>
      </c>
      <c r="R792" s="25">
        <f t="array" aca="1" ref="R792" ca="1">INDEX('Lorri 401b'!L:L,MATCH('Retirement Calculator'!A792,'Lorri 401b'!N:N,0),0)</f>
        <v>10229160.581222419</v>
      </c>
      <c r="S792" s="25">
        <f t="shared" ca="1" si="787"/>
        <v>22330649.786417991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6404.7404596389215</v>
      </c>
      <c r="K793" s="25">
        <f t="shared" si="784"/>
        <v>16520.094745597391</v>
      </c>
      <c r="L793" s="25"/>
      <c r="N793" s="25">
        <f>'Combined Retirement'!$C$18/12</f>
        <v>33932.660666666663</v>
      </c>
      <c r="O793" s="25">
        <f t="shared" si="785"/>
        <v>11007.82546143035</v>
      </c>
      <c r="P793" s="25">
        <f t="shared" si="786"/>
        <v>22924.835205236312</v>
      </c>
      <c r="Q793" s="25">
        <f t="array" aca="1" ref="Q793" ca="1">INDEX('Isaac 401k'!L:L,MATCH('Retirement Calculator'!A793,'Isaac 401k'!N:N,0),0)</f>
        <v>12145480.650005665</v>
      </c>
      <c r="R793" s="25">
        <f t="array" aca="1" ref="R793" ca="1">INDEX('Lorri 401b'!L:L,MATCH('Retirement Calculator'!A793,'Lorri 401b'!N:N,0),0)</f>
        <v>10255193.155170476</v>
      </c>
      <c r="S793" s="25">
        <f t="shared" ca="1" si="787"/>
        <v>22400673.805176139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6404.7404596389215</v>
      </c>
      <c r="K794" s="25">
        <f t="shared" si="784"/>
        <v>16520.094745597391</v>
      </c>
      <c r="L794" s="25"/>
      <c r="N794" s="25">
        <f>'Combined Retirement'!$C$18/12</f>
        <v>33932.660666666663</v>
      </c>
      <c r="O794" s="25">
        <f t="shared" si="785"/>
        <v>11007.82546143035</v>
      </c>
      <c r="P794" s="25">
        <f t="shared" si="786"/>
        <v>22924.835205236312</v>
      </c>
      <c r="Q794" s="25">
        <f t="array" aca="1" ref="Q794" ca="1">INDEX('Isaac 401k'!L:L,MATCH('Retirement Calculator'!A794,'Isaac 401k'!N:N,0),0)</f>
        <v>12189655.392502466</v>
      </c>
      <c r="R794" s="25">
        <f t="array" aca="1" ref="R794" ca="1">INDEX('Lorri 401b'!L:L,MATCH('Retirement Calculator'!A794,'Lorri 401b'!N:N,0),0)</f>
        <v>10281334.19817665</v>
      </c>
      <c r="S794" s="25">
        <f t="shared" ca="1" si="787"/>
        <v>22470989.590679117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6404.7404596389215</v>
      </c>
      <c r="K795" s="25">
        <f t="shared" si="784"/>
        <v>16520.094745597391</v>
      </c>
      <c r="L795" s="25"/>
      <c r="N795" s="25">
        <f>'Combined Retirement'!$C$18/12</f>
        <v>33932.660666666663</v>
      </c>
      <c r="O795" s="25">
        <f t="shared" si="785"/>
        <v>11007.82546143035</v>
      </c>
      <c r="P795" s="25">
        <f t="shared" si="786"/>
        <v>22924.835205236312</v>
      </c>
      <c r="Q795" s="25">
        <f t="array" aca="1" ref="Q795" ca="1">INDEX('Isaac 401k'!L:L,MATCH('Retirement Calculator'!A795,'Isaac 401k'!N:N,0),0)</f>
        <v>12234014.196426338</v>
      </c>
      <c r="R795" s="25">
        <f t="array" aca="1" ref="R795" ca="1">INDEX('Lorri 401b'!L:L,MATCH('Retirement Calculator'!A795,'Lorri 401b'!N:N,0),0)</f>
        <v>10307584.162195349</v>
      </c>
      <c r="S795" s="25">
        <f t="shared" ca="1" si="787"/>
        <v>22541598.358621687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6404.7404596389215</v>
      </c>
      <c r="K796" s="25">
        <f t="shared" si="784"/>
        <v>16520.094745597391</v>
      </c>
      <c r="L796" s="25"/>
      <c r="N796" s="25">
        <f>'Combined Retirement'!$C$18/12</f>
        <v>33932.660666666663</v>
      </c>
      <c r="O796" s="25">
        <f t="shared" si="785"/>
        <v>11007.82546143035</v>
      </c>
      <c r="P796" s="25">
        <f t="shared" si="786"/>
        <v>22924.835205236312</v>
      </c>
      <c r="Q796" s="25">
        <f t="array" aca="1" ref="Q796" ca="1">INDEX('Isaac 401k'!L:L,MATCH('Retirement Calculator'!A796,'Isaac 401k'!N:N,0),0)</f>
        <v>12278557.828699892</v>
      </c>
      <c r="R796" s="25">
        <f t="array" aca="1" ref="R796" ca="1">INDEX('Lorri 401b'!L:L,MATCH('Retirement Calculator'!A796,'Lorri 401b'!N:N,0),0)</f>
        <v>10333943.501064125</v>
      </c>
      <c r="S796" s="25">
        <f t="shared" ca="1" si="787"/>
        <v>22612501.329764016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6404.7404596389215</v>
      </c>
      <c r="K797" s="25">
        <f t="shared" si="784"/>
        <v>16520.094745597391</v>
      </c>
      <c r="L797" s="25"/>
      <c r="N797" s="25">
        <f>'Combined Retirement'!$C$18/12</f>
        <v>33932.660666666663</v>
      </c>
      <c r="O797" s="25">
        <f t="shared" si="785"/>
        <v>11007.82546143035</v>
      </c>
      <c r="P797" s="25">
        <f t="shared" si="786"/>
        <v>22924.835205236312</v>
      </c>
      <c r="Q797" s="25">
        <f t="array" aca="1" ref="Q797" ca="1">INDEX('Isaac 401k'!L:L,MATCH('Retirement Calculator'!A797,'Isaac 401k'!N:N,0),0)</f>
        <v>12323287.059441254</v>
      </c>
      <c r="R797" s="25">
        <f t="array" aca="1" ref="R797" ca="1">INDEX('Lorri 401b'!L:L,MATCH('Retirement Calculator'!A797,'Lorri 401b'!N:N,0),0)</f>
        <v>10360412.670511523</v>
      </c>
      <c r="S797" s="25">
        <f t="shared" ca="1" si="787"/>
        <v>22683699.729952775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6404.7404596389215</v>
      </c>
      <c r="K798" s="25">
        <f t="shared" si="784"/>
        <v>16520.094745597391</v>
      </c>
      <c r="L798" s="25"/>
      <c r="N798" s="25">
        <f>'Combined Retirement'!$C$18/12</f>
        <v>33932.660666666663</v>
      </c>
      <c r="O798" s="25">
        <f t="shared" si="785"/>
        <v>11007.82546143035</v>
      </c>
      <c r="P798" s="25">
        <f t="shared" si="786"/>
        <v>22924.835205236312</v>
      </c>
      <c r="Q798" s="25">
        <f t="array" aca="1" ref="Q798" ca="1">INDEX('Isaac 401k'!L:L,MATCH('Retirement Calculator'!A798,'Isaac 401k'!N:N,0),0)</f>
        <v>12368202.661977371</v>
      </c>
      <c r="R798" s="25">
        <f t="array" aca="1" ref="R798" ca="1">INDEX('Lorri 401b'!L:L,MATCH('Retirement Calculator'!A798,'Lorri 401b'!N:N,0),0)</f>
        <v>10386992.128164951</v>
      </c>
      <c r="S798" s="25">
        <f t="shared" ca="1" si="787"/>
        <v>22755194.79014232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6404.7404596389215</v>
      </c>
      <c r="K799" s="25">
        <f t="shared" si="784"/>
        <v>16520.094745597391</v>
      </c>
      <c r="L799" s="25"/>
      <c r="N799" s="25">
        <f>'Combined Retirement'!$C$18/12</f>
        <v>33932.660666666663</v>
      </c>
      <c r="O799" s="25">
        <f t="shared" si="785"/>
        <v>11007.82546143035</v>
      </c>
      <c r="P799" s="25">
        <f t="shared" si="786"/>
        <v>22924.835205236312</v>
      </c>
      <c r="Q799" s="25">
        <f t="array" aca="1" ref="Q799" ca="1">INDEX('Isaac 401k'!L:L,MATCH('Retirement Calculator'!A799,'Isaac 401k'!N:N,0),0)</f>
        <v>12413305.412857389</v>
      </c>
      <c r="R799" s="25">
        <f t="array" aca="1" ref="R799" ca="1">INDEX('Lorri 401b'!L:L,MATCH('Retirement Calculator'!A799,'Lorri 401b'!N:N,0),0)</f>
        <v>10413682.3335586</v>
      </c>
      <c r="S799" s="25">
        <f t="shared" ca="1" si="787"/>
        <v>22826987.746415988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6404.7404596389215</v>
      </c>
      <c r="K800" s="25">
        <f t="shared" si="784"/>
        <v>16520.094745597391</v>
      </c>
      <c r="L800" s="25"/>
      <c r="N800" s="25">
        <f>'Combined Retirement'!$C$18/12</f>
        <v>33932.660666666663</v>
      </c>
      <c r="O800" s="25">
        <f t="shared" si="785"/>
        <v>11007.82546143035</v>
      </c>
      <c r="P800" s="25">
        <f t="shared" si="786"/>
        <v>22924.835205236312</v>
      </c>
      <c r="Q800" s="25">
        <f t="array" aca="1" ref="Q800" ca="1">INDEX('Isaac 401k'!L:L,MATCH('Retirement Calculator'!A800,'Isaac 401k'!N:N,0),0)</f>
        <v>12458596.091866074</v>
      </c>
      <c r="R800" s="25">
        <f t="array" aca="1" ref="R800" ca="1">INDEX('Lorri 401b'!L:L,MATCH('Retirement Calculator'!A800,'Lorri 401b'!N:N,0),0)</f>
        <v>10440483.748141391</v>
      </c>
      <c r="S800" s="25">
        <f t="shared" ca="1" si="787"/>
        <v>22899079.840007465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6404.7404596389215</v>
      </c>
      <c r="K801" s="25">
        <f t="shared" si="784"/>
        <v>16520.094745597391</v>
      </c>
      <c r="L801" s="25"/>
      <c r="N801" s="25">
        <f>'Combined Retirement'!$C$18/12</f>
        <v>33932.660666666663</v>
      </c>
      <c r="O801" s="25">
        <f t="shared" si="785"/>
        <v>11007.82546143035</v>
      </c>
      <c r="P801" s="25">
        <f t="shared" si="786"/>
        <v>22924.835205236312</v>
      </c>
      <c r="Q801" s="25">
        <f t="array" aca="1" ref="Q801" ca="1">INDEX('Isaac 401k'!L:L,MATCH('Retirement Calculator'!A801,'Isaac 401k'!N:N,0),0)</f>
        <v>12504075.482037295</v>
      </c>
      <c r="R801" s="25">
        <f t="array" aca="1" ref="R801" ca="1">INDEX('Lorri 401b'!L:L,MATCH('Retirement Calculator'!A801,'Lorri 401b'!N:N,0),0)</f>
        <v>10467396.835284943</v>
      </c>
      <c r="S801" s="25">
        <f t="shared" ca="1" si="787"/>
        <v>22971472.317322239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6404.7404596389215</v>
      </c>
      <c r="K802" s="25">
        <f t="shared" si="784"/>
        <v>16520.094745597391</v>
      </c>
      <c r="L802" s="25"/>
      <c r="N802" s="25">
        <f>'Combined Retirement'!$C$18/12</f>
        <v>33932.660666666663</v>
      </c>
      <c r="O802" s="25">
        <f t="shared" si="785"/>
        <v>11007.82546143035</v>
      </c>
      <c r="P802" s="25">
        <f t="shared" si="786"/>
        <v>22924.835205236312</v>
      </c>
      <c r="Q802" s="25">
        <f t="array" aca="1" ref="Q802" ca="1">INDEX('Isaac 401k'!L:L,MATCH('Retirement Calculator'!A802,'Isaac 401k'!N:N,0),0)</f>
        <v>12549744.369667562</v>
      </c>
      <c r="R802" s="25">
        <f t="array" aca="1" ref="R802" ca="1">INDEX('Lorri 401b'!L:L,MATCH('Retirement Calculator'!A802,'Lorri 401b'!N:N,0),0)</f>
        <v>10494422.060291594</v>
      </c>
      <c r="S802" s="25">
        <f t="shared" ca="1" si="787"/>
        <v>23044166.429959156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6404.7404596389215</v>
      </c>
      <c r="K803" s="25">
        <f t="shared" si="784"/>
        <v>16520.094745597391</v>
      </c>
      <c r="L803" s="25"/>
      <c r="N803" s="25">
        <f>'Combined Retirement'!$C$18/12</f>
        <v>33932.660666666663</v>
      </c>
      <c r="O803" s="25">
        <f t="shared" si="785"/>
        <v>11007.82546143035</v>
      </c>
      <c r="P803" s="25">
        <f t="shared" si="786"/>
        <v>22924.835205236312</v>
      </c>
      <c r="Q803" s="25">
        <f t="array" aca="1" ref="Q803" ca="1">INDEX('Isaac 401k'!L:L,MATCH('Retirement Calculator'!A803,'Isaac 401k'!N:N,0),0)</f>
        <v>12595603.544329621</v>
      </c>
      <c r="R803" s="25">
        <f t="array" aca="1" ref="R803" ca="1">INDEX('Lorri 401b'!L:L,MATCH('Retirement Calculator'!A803,'Lorri 401b'!N:N,0),0)</f>
        <v>10521559.890402438</v>
      </c>
      <c r="S803" s="25">
        <f t="shared" ca="1" si="787"/>
        <v>23117163.434732057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6404.7404596389215</v>
      </c>
      <c r="K804" s="25">
        <f t="shared" si="784"/>
        <v>16520.094745597391</v>
      </c>
      <c r="L804" s="25"/>
      <c r="N804" s="25">
        <f>'Combined Retirement'!$C$18/12</f>
        <v>33932.660666666663</v>
      </c>
      <c r="O804" s="25">
        <f t="shared" si="785"/>
        <v>11007.82546143035</v>
      </c>
      <c r="P804" s="25">
        <f t="shared" si="786"/>
        <v>22924.835205236312</v>
      </c>
      <c r="Q804" s="25">
        <f t="array" aca="1" ref="Q804" ca="1">INDEX('Isaac 401k'!L:L,MATCH('Retirement Calculator'!A804,'Isaac 401k'!N:N,0),0)</f>
        <v>12641653.798886105</v>
      </c>
      <c r="R804" s="25">
        <f t="array" aca="1" ref="R804" ca="1">INDEX('Lorri 401b'!L:L,MATCH('Retirement Calculator'!A804,'Lorri 401b'!N:N,0),0)</f>
        <v>10548810.794805411</v>
      </c>
      <c r="S804" s="25">
        <f t="shared" ca="1" si="787"/>
        <v>23190464.593691517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6404.7404596389215</v>
      </c>
      <c r="K805" s="25">
        <f t="shared" si="784"/>
        <v>16520.094745597391</v>
      </c>
      <c r="L805" s="25"/>
      <c r="N805" s="25">
        <f>'Combined Retirement'!$C$18/12</f>
        <v>33932.660666666663</v>
      </c>
      <c r="O805" s="25">
        <f t="shared" si="785"/>
        <v>11007.82546143035</v>
      </c>
      <c r="P805" s="25">
        <f t="shared" si="786"/>
        <v>22924.835205236312</v>
      </c>
      <c r="Q805" s="25">
        <f t="array" aca="1" ref="Q805" ca="1">INDEX('Isaac 401k'!L:L,MATCH('Retirement Calculator'!A805,'Isaac 401k'!N:N,0),0)</f>
        <v>12687895.929503243</v>
      </c>
      <c r="R805" s="25">
        <f t="array" aca="1" ref="R805" ca="1">INDEX('Lorri 401b'!L:L,MATCH('Retirement Calculator'!A805,'Lorri 401b'!N:N,0),0)</f>
        <v>10576175.244643398</v>
      </c>
      <c r="S805" s="25">
        <f t="shared" ca="1" si="787"/>
        <v>23264071.174146641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6404.7404596389215</v>
      </c>
      <c r="K806" s="25">
        <f t="shared" si="784"/>
        <v>16520.094745597391</v>
      </c>
      <c r="L806" s="25"/>
      <c r="N806" s="25">
        <f>'Combined Retirement'!$C$18/12</f>
        <v>33932.660666666663</v>
      </c>
      <c r="O806" s="25">
        <f t="shared" si="785"/>
        <v>11007.82546143035</v>
      </c>
      <c r="P806" s="25">
        <f t="shared" si="786"/>
        <v>22924.835205236312</v>
      </c>
      <c r="Q806" s="25">
        <f t="array" aca="1" ref="Q806" ca="1">INDEX('Isaac 401k'!L:L,MATCH('Retirement Calculator'!A806,'Isaac 401k'!N:N,0),0)</f>
        <v>12734330.735664619</v>
      </c>
      <c r="R806" s="25">
        <f t="array" aca="1" ref="R806" ca="1">INDEX('Lorri 401b'!L:L,MATCH('Retirement Calculator'!A806,'Lorri 401b'!N:N,0),0)</f>
        <v>10603653.713022375</v>
      </c>
      <c r="S806" s="25">
        <f t="shared" ca="1" si="787"/>
        <v>23337984.448686995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6404.7404596389215</v>
      </c>
      <c r="K807" s="25">
        <f t="shared" si="784"/>
        <v>16520.094745597391</v>
      </c>
      <c r="L807" s="25"/>
      <c r="N807" s="25">
        <f>'Combined Retirement'!$C$18/12</f>
        <v>33932.660666666663</v>
      </c>
      <c r="O807" s="25">
        <f t="shared" si="785"/>
        <v>11007.82546143035</v>
      </c>
      <c r="P807" s="25">
        <f t="shared" si="786"/>
        <v>22924.835205236312</v>
      </c>
      <c r="Q807" s="25">
        <f t="array" aca="1" ref="Q807" ca="1">INDEX('Isaac 401k'!L:L,MATCH('Retirement Calculator'!A807,'Isaac 401k'!N:N,0),0)</f>
        <v>12780959.020185001</v>
      </c>
      <c r="R807" s="25">
        <f t="array" aca="1" ref="R807" ca="1">INDEX('Lorri 401b'!L:L,MATCH('Retirement Calculator'!A807,'Lorri 401b'!N:N,0),0)</f>
        <v>10631246.675019598</v>
      </c>
      <c r="S807" s="25">
        <f t="shared" ca="1" si="787"/>
        <v>23412205.695204601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6404.7404596389215</v>
      </c>
      <c r="K808" s="25">
        <f t="shared" si="784"/>
        <v>16520.094745597391</v>
      </c>
      <c r="L808" s="25"/>
      <c r="N808" s="25">
        <f>'Combined Retirement'!$C$18/12</f>
        <v>33932.660666666663</v>
      </c>
      <c r="O808" s="25">
        <f t="shared" si="785"/>
        <v>11007.82546143035</v>
      </c>
      <c r="P808" s="25">
        <f t="shared" si="786"/>
        <v>22924.835205236312</v>
      </c>
      <c r="Q808" s="25">
        <f t="array" aca="1" ref="Q808" ca="1">INDEX('Isaac 401k'!L:L,MATCH('Retirement Calculator'!A808,'Isaac 401k'!N:N,0),0)</f>
        <v>12827781.589224217</v>
      </c>
      <c r="R808" s="25">
        <f t="array" aca="1" ref="R808" ca="1">INDEX('Lorri 401b'!L:L,MATCH('Retirement Calculator'!A808,'Lorri 401b'!N:N,0),0)</f>
        <v>10658954.60769181</v>
      </c>
      <c r="S808" s="25">
        <f t="shared" ca="1" si="787"/>
        <v>23486736.196916029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6404.7404596389215</v>
      </c>
      <c r="K809" s="25">
        <f t="shared" si="784"/>
        <v>16520.094745597391</v>
      </c>
      <c r="L809" s="25"/>
      <c r="N809" s="25">
        <f>'Combined Retirement'!$C$18/12</f>
        <v>33932.660666666663</v>
      </c>
      <c r="O809" s="25">
        <f t="shared" si="785"/>
        <v>11007.82546143035</v>
      </c>
      <c r="P809" s="25">
        <f t="shared" si="786"/>
        <v>22924.835205236312</v>
      </c>
      <c r="Q809" s="25">
        <f t="array" aca="1" ref="Q809" ca="1">INDEX('Isaac 401k'!L:L,MATCH('Retirement Calculator'!A809,'Isaac 401k'!N:N,0),0)</f>
        <v>12874799.252301097</v>
      </c>
      <c r="R809" s="25">
        <f t="array" aca="1" ref="R809" ca="1">INDEX('Lorri 401b'!L:L,MATCH('Retirement Calculator'!A809,'Lorri 401b'!N:N,0),0)</f>
        <v>10686777.990083488</v>
      </c>
      <c r="S809" s="25">
        <f t="shared" ca="1" si="787"/>
        <v>23561577.242384583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6404.7404596389215</v>
      </c>
      <c r="K810" s="25">
        <f t="shared" si="784"/>
        <v>16520.094745597391</v>
      </c>
      <c r="L810" s="25"/>
      <c r="N810" s="25">
        <f>'Combined Retirement'!$C$18/12</f>
        <v>33932.660666666663</v>
      </c>
      <c r="O810" s="25">
        <f t="shared" si="785"/>
        <v>11007.82546143035</v>
      </c>
      <c r="P810" s="25">
        <f t="shared" si="786"/>
        <v>22924.835205236312</v>
      </c>
      <c r="Q810" s="25">
        <f t="array" aca="1" ref="Q810" ca="1">INDEX('Isaac 401k'!L:L,MATCH('Retirement Calculator'!A810,'Isaac 401k'!N:N,0),0)</f>
        <v>12922012.822307464</v>
      </c>
      <c r="R810" s="25">
        <f t="array" aca="1" ref="R810" ca="1">INDEX('Lorri 401b'!L:L,MATCH('Retirement Calculator'!A810,'Lorri 401b'!N:N,0),0)</f>
        <v>10714717.303235132</v>
      </c>
      <c r="S810" s="25">
        <f t="shared" ca="1" si="787"/>
        <v>23636730.125542596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6404.7404596389215</v>
      </c>
      <c r="K811" s="25">
        <f t="shared" si="784"/>
        <v>16520.094745597391</v>
      </c>
      <c r="L811" s="25"/>
      <c r="N811" s="25">
        <f>'Combined Retirement'!$C$18/12</f>
        <v>33932.660666666663</v>
      </c>
      <c r="O811" s="25">
        <f t="shared" si="785"/>
        <v>11007.82546143035</v>
      </c>
      <c r="P811" s="25">
        <f t="shared" si="786"/>
        <v>22924.835205236312</v>
      </c>
      <c r="Q811" s="25">
        <f t="array" aca="1" ref="Q811" ca="1">INDEX('Isaac 401k'!L:L,MATCH('Retirement Calculator'!A811,'Isaac 401k'!N:N,0),0)</f>
        <v>12969423.115522191</v>
      </c>
      <c r="R811" s="25">
        <f t="array" aca="1" ref="R811" ca="1">INDEX('Lorri 401b'!L:L,MATCH('Retirement Calculator'!A811,'Lorri 401b'!N:N,0),0)</f>
        <v>10742773.030191574</v>
      </c>
      <c r="S811" s="25">
        <f t="shared" ca="1" si="787"/>
        <v>23712196.145713765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6404.7404596389215</v>
      </c>
      <c r="K812" s="25">
        <f t="shared" si="784"/>
        <v>16520.094745597391</v>
      </c>
      <c r="L812" s="25"/>
      <c r="N812" s="25">
        <f>'Combined Retirement'!$C$18/12</f>
        <v>33932.660666666663</v>
      </c>
      <c r="O812" s="25">
        <f t="shared" si="785"/>
        <v>11007.82546143035</v>
      </c>
      <c r="P812" s="25">
        <f t="shared" si="786"/>
        <v>22924.835205236312</v>
      </c>
      <c r="Q812" s="25">
        <f t="array" aca="1" ref="Q812" ca="1">INDEX('Isaac 401k'!L:L,MATCH('Retirement Calculator'!A812,'Isaac 401k'!N:N,0),0)</f>
        <v>13017030.951625312</v>
      </c>
      <c r="R812" s="25">
        <f t="array" aca="1" ref="R812" ca="1">INDEX('Lorri 401b'!L:L,MATCH('Retirement Calculator'!A812,'Lorri 401b'!N:N,0),0)</f>
        <v>10770945.656010335</v>
      </c>
      <c r="S812" s="25">
        <f t="shared" ca="1" si="787"/>
        <v>23787976.607635647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6404.7404596389215</v>
      </c>
      <c r="K813" s="25">
        <f t="shared" si="784"/>
        <v>16520.094745597391</v>
      </c>
      <c r="L813" s="25"/>
      <c r="N813" s="25">
        <f>'Combined Retirement'!$C$18/12</f>
        <v>33932.660666666663</v>
      </c>
      <c r="O813" s="25">
        <f t="shared" si="785"/>
        <v>11007.82546143035</v>
      </c>
      <c r="P813" s="25">
        <f t="shared" si="786"/>
        <v>22924.835205236312</v>
      </c>
      <c r="Q813" s="25">
        <f t="array" aca="1" ref="Q813" ca="1">INDEX('Isaac 401k'!L:L,MATCH('Retirement Calculator'!A813,'Isaac 401k'!N:N,0),0)</f>
        <v>13064837.153712196</v>
      </c>
      <c r="R813" s="25">
        <f t="array" aca="1" ref="R813" ca="1">INDEX('Lorri 401b'!L:L,MATCH('Retirement Calculator'!A813,'Lorri 401b'!N:N,0),0)</f>
        <v>10799235.667770008</v>
      </c>
      <c r="S813" s="25">
        <f t="shared" ca="1" si="787"/>
        <v>23864072.821482204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6404.7404596389215</v>
      </c>
      <c r="K814" s="25">
        <f t="shared" si="784"/>
        <v>16520.094745597391</v>
      </c>
      <c r="L814" s="25"/>
      <c r="N814" s="25">
        <f>'Combined Retirement'!$C$18/12</f>
        <v>33932.660666666663</v>
      </c>
      <c r="O814" s="25">
        <f t="shared" si="785"/>
        <v>11007.82546143035</v>
      </c>
      <c r="P814" s="25">
        <f t="shared" si="786"/>
        <v>22924.835205236312</v>
      </c>
      <c r="Q814" s="25">
        <f t="array" aca="1" ref="Q814" ca="1">INDEX('Isaac 401k'!L:L,MATCH('Retirement Calculator'!A814,'Isaac 401k'!N:N,0),0)</f>
        <v>13112842.548307776</v>
      </c>
      <c r="R814" s="25">
        <f t="array" aca="1" ref="R814" ca="1">INDEX('Lorri 401b'!L:L,MATCH('Retirement Calculator'!A814,'Lorri 401b'!N:N,0),0)</f>
        <v>10827643.554578679</v>
      </c>
      <c r="S814" s="25">
        <f t="shared" ca="1" si="787"/>
        <v>23940486.102886453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6404.7404596389215</v>
      </c>
      <c r="K815" s="25">
        <f t="shared" si="784"/>
        <v>16520.094745597391</v>
      </c>
      <c r="L815" s="25"/>
      <c r="N815" s="25">
        <f>'Combined Retirement'!$C$18/12</f>
        <v>33932.660666666663</v>
      </c>
      <c r="O815" s="25">
        <f t="shared" si="785"/>
        <v>11007.82546143035</v>
      </c>
      <c r="P815" s="25">
        <f t="shared" si="786"/>
        <v>22924.835205236312</v>
      </c>
      <c r="Q815" s="25">
        <f t="array" aca="1" ref="Q815" ca="1">INDEX('Isaac 401k'!L:L,MATCH('Retirement Calculator'!A815,'Isaac 401k'!N:N,0),0)</f>
        <v>13161047.965380838</v>
      </c>
      <c r="R815" s="25">
        <f t="array" aca="1" ref="R815" ca="1">INDEX('Lorri 401b'!L:L,MATCH('Retirement Calculator'!A815,'Lorri 401b'!N:N,0),0)</f>
        <v>10856169.807582386</v>
      </c>
      <c r="S815" s="25">
        <f t="shared" ca="1" si="787"/>
        <v>24017217.772963226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6404.7404596389215</v>
      </c>
      <c r="K816" s="25">
        <f t="shared" si="784"/>
        <v>16520.094745597391</v>
      </c>
      <c r="L816" s="25"/>
      <c r="N816" s="25">
        <f>'Combined Retirement'!$C$18/12</f>
        <v>33932.660666666663</v>
      </c>
      <c r="O816" s="25">
        <f t="shared" si="785"/>
        <v>11007.82546143035</v>
      </c>
      <c r="P816" s="25">
        <f t="shared" si="786"/>
        <v>22924.835205236312</v>
      </c>
      <c r="Q816" s="25">
        <f t="array" aca="1" ref="Q816" ca="1">INDEX('Isaac 401k'!L:L,MATCH('Retirement Calculator'!A816,'Isaac 401k'!N:N,0),0)</f>
        <v>13209454.238358371</v>
      </c>
      <c r="R816" s="25">
        <f t="array" aca="1" ref="R816" ca="1">INDEX('Lorri 401b'!L:L,MATCH('Retirement Calculator'!A816,'Lorri 401b'!N:N,0),0)</f>
        <v>10884814.919973608</v>
      </c>
      <c r="S816" s="25">
        <f t="shared" ca="1" si="787"/>
        <v>24094269.158331979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6404.7404596389215</v>
      </c>
      <c r="K817" s="25">
        <f t="shared" si="784"/>
        <v>16520.094745597391</v>
      </c>
      <c r="L817" s="25"/>
      <c r="N817" s="25">
        <f>'Combined Retirement'!$C$18/12</f>
        <v>33932.660666666663</v>
      </c>
      <c r="O817" s="25">
        <f t="shared" si="785"/>
        <v>11007.82546143035</v>
      </c>
      <c r="P817" s="25">
        <f t="shared" si="786"/>
        <v>22924.835205236312</v>
      </c>
      <c r="Q817" s="25">
        <f t="array" aca="1" ref="Q817" ca="1">INDEX('Isaac 401k'!L:L,MATCH('Retirement Calculator'!A817,'Isaac 401k'!N:N,0),0)</f>
        <v>13258062.204139976</v>
      </c>
      <c r="R817" s="25">
        <f t="array" aca="1" ref="R817" ca="1">INDEX('Lorri 401b'!L:L,MATCH('Retirement Calculator'!A817,'Lorri 401b'!N:N,0),0)</f>
        <v>10913579.386999795</v>
      </c>
      <c r="S817" s="25">
        <f t="shared" ca="1" si="787"/>
        <v>24171641.591139771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6404.7404596389215</v>
      </c>
      <c r="K818" s="25">
        <f t="shared" si="784"/>
        <v>16520.094745597391</v>
      </c>
      <c r="L818" s="25"/>
      <c r="N818" s="25">
        <f>'Combined Retirement'!$C$18/12</f>
        <v>33932.660666666663</v>
      </c>
      <c r="O818" s="25">
        <f t="shared" si="785"/>
        <v>11007.82546143035</v>
      </c>
      <c r="P818" s="25">
        <f t="shared" si="786"/>
        <v>22924.835205236312</v>
      </c>
      <c r="Q818" s="25">
        <f t="array" aca="1" ref="Q818" ca="1">INDEX('Isaac 401k'!L:L,MATCH('Retirement Calculator'!A818,'Isaac 401k'!N:N,0),0)</f>
        <v>13306872.703112338</v>
      </c>
      <c r="R818" s="25">
        <f t="array" aca="1" ref="R818" ca="1">INDEX('Lorri 401b'!L:L,MATCH('Retirement Calculator'!A818,'Lorri 401b'!N:N,0),0)</f>
        <v>10942463.705971925</v>
      </c>
      <c r="S818" s="25">
        <f t="shared" ca="1" si="787"/>
        <v>24249336.40908426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6404.7404596389215</v>
      </c>
      <c r="K819" s="25">
        <f t="shared" si="784"/>
        <v>16520.094745597391</v>
      </c>
      <c r="L819" s="25"/>
      <c r="N819" s="25">
        <f>'Combined Retirement'!$C$18/12</f>
        <v>33932.660666666663</v>
      </c>
      <c r="O819" s="25">
        <f t="shared" si="785"/>
        <v>11007.82546143035</v>
      </c>
      <c r="P819" s="25">
        <f t="shared" si="786"/>
        <v>22924.835205236312</v>
      </c>
      <c r="Q819" s="25">
        <f t="array" aca="1" ref="Q819" ca="1">INDEX('Isaac 401k'!L:L,MATCH('Retirement Calculator'!A819,'Isaac 401k'!N:N,0),0)</f>
        <v>13355886.579163751</v>
      </c>
      <c r="R819" s="25">
        <f t="array" aca="1" ref="R819" ca="1">INDEX('Lorri 401b'!L:L,MATCH('Retirement Calculator'!A819,'Lorri 401b'!N:N,0),0)</f>
        <v>10971468.376273105</v>
      </c>
      <c r="S819" s="25">
        <f t="shared" ca="1" si="787"/>
        <v>24327354.955436856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6404.7404596389215</v>
      </c>
      <c r="K820" s="25">
        <f t="shared" si="784"/>
        <v>16520.094745597391</v>
      </c>
      <c r="L820" s="25"/>
      <c r="N820" s="25">
        <f>'Combined Retirement'!$C$18/12</f>
        <v>33932.660666666663</v>
      </c>
      <c r="O820" s="25">
        <f t="shared" si="785"/>
        <v>11007.82546143035</v>
      </c>
      <c r="P820" s="25">
        <f t="shared" si="786"/>
        <v>22924.835205236312</v>
      </c>
      <c r="Q820" s="25">
        <f t="array" aca="1" ref="Q820" ca="1">INDEX('Isaac 401k'!L:L,MATCH('Retirement Calculator'!A820,'Isaac 401k'!N:N,0),0)</f>
        <v>13405104.679698711</v>
      </c>
      <c r="R820" s="25">
        <f t="array" aca="1" ref="R820" ca="1">INDEX('Lorri 401b'!L:L,MATCH('Retirement Calculator'!A820,'Lorri 401b'!N:N,0),0)</f>
        <v>11000593.899367206</v>
      </c>
      <c r="S820" s="25">
        <f t="shared" ca="1" si="787"/>
        <v>24405698.579065919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6404.7404596389215</v>
      </c>
      <c r="K821" s="25">
        <f t="shared" si="784"/>
        <v>16520.094745597391</v>
      </c>
      <c r="L821" s="25"/>
      <c r="N821" s="25">
        <f>'Combined Retirement'!$C$18/12</f>
        <v>33932.660666666663</v>
      </c>
      <c r="O821" s="25">
        <f t="shared" si="785"/>
        <v>11007.82546143035</v>
      </c>
      <c r="P821" s="25">
        <f t="shared" si="786"/>
        <v>22924.835205236312</v>
      </c>
      <c r="Q821" s="25">
        <f t="array" aca="1" ref="Q821" ca="1">INDEX('Isaac 401k'!L:L,MATCH('Retirement Calculator'!A821,'Isaac 401k'!N:N,0),0)</f>
        <v>13454527.855652567</v>
      </c>
      <c r="R821" s="25">
        <f t="array" aca="1" ref="R821" ca="1">INDEX('Lorri 401b'!L:L,MATCH('Retirement Calculator'!A821,'Lorri 401b'!N:N,0),0)</f>
        <v>11029840.778807532</v>
      </c>
      <c r="S821" s="25">
        <f t="shared" ca="1" si="787"/>
        <v>24484368.634460099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6404.7404596389215</v>
      </c>
      <c r="K822" s="25">
        <f t="shared" si="784"/>
        <v>16520.094745597391</v>
      </c>
      <c r="L822" s="25"/>
      <c r="N822" s="25">
        <f>'Combined Retirement'!$C$18/12</f>
        <v>33932.660666666663</v>
      </c>
      <c r="O822" s="25">
        <f t="shared" si="785"/>
        <v>11007.82546143035</v>
      </c>
      <c r="P822" s="25">
        <f t="shared" si="786"/>
        <v>22924.835205236312</v>
      </c>
      <c r="Q822" s="25">
        <f t="array" aca="1" ref="Q822" ca="1">INDEX('Isaac 401k'!L:L,MATCH('Retirement Calculator'!A822,'Isaac 401k'!N:N,0),0)</f>
        <v>13504156.961506231</v>
      </c>
      <c r="R822" s="25">
        <f t="array" aca="1" ref="R822" ca="1">INDEX('Lorri 401b'!L:L,MATCH('Retirement Calculator'!A822,'Lorri 401b'!N:N,0),0)</f>
        <v>11059209.520245526</v>
      </c>
      <c r="S822" s="25">
        <f t="shared" ca="1" si="787"/>
        <v>24563366.481751755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6404.7404596389215</v>
      </c>
      <c r="K823" s="25">
        <f t="shared" si="784"/>
        <v>16520.094745597391</v>
      </c>
      <c r="L823" s="25"/>
      <c r="N823" s="25">
        <f>'Combined Retirement'!$C$18/12</f>
        <v>33932.660666666663</v>
      </c>
      <c r="O823" s="25">
        <f t="shared" si="785"/>
        <v>11007.82546143035</v>
      </c>
      <c r="P823" s="25">
        <f t="shared" si="786"/>
        <v>22924.835205236312</v>
      </c>
      <c r="Q823" s="25">
        <f t="array" aca="1" ref="Q823" ca="1">INDEX('Isaac 401k'!L:L,MATCH('Retirement Calculator'!A823,'Isaac 401k'!N:N,0),0)</f>
        <v>13553992.855300952</v>
      </c>
      <c r="R823" s="25">
        <f t="array" aca="1" ref="R823" ca="1">INDEX('Lorri 401b'!L:L,MATCH('Retirement Calculator'!A823,'Lorri 401b'!N:N,0),0)</f>
        <v>11088700.631439513</v>
      </c>
      <c r="S823" s="25">
        <f t="shared" ca="1" si="787"/>
        <v>24642693.486740462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6404.7404596389215</v>
      </c>
      <c r="K824" s="25">
        <f t="shared" si="784"/>
        <v>16520.094745597391</v>
      </c>
      <c r="L824" s="25"/>
      <c r="N824" s="25">
        <f>'Combined Retirement'!$C$18/12</f>
        <v>33932.660666666663</v>
      </c>
      <c r="O824" s="25">
        <f t="shared" si="785"/>
        <v>11007.82546143035</v>
      </c>
      <c r="P824" s="25">
        <f t="shared" si="786"/>
        <v>22924.835205236312</v>
      </c>
      <c r="Q824" s="25">
        <f t="array" aca="1" ref="Q824" ca="1">INDEX('Isaac 401k'!L:L,MATCH('Retirement Calculator'!A824,'Isaac 401k'!N:N,0),0)</f>
        <v>13604036.398653151</v>
      </c>
      <c r="R824" s="25">
        <f t="array" aca="1" ref="R824" ca="1">INDEX('Lorri 401b'!L:L,MATCH('Retirement Calculator'!A824,'Lorri 401b'!N:N,0),0)</f>
        <v>11118314.622263474</v>
      </c>
      <c r="S824" s="25">
        <f t="shared" ca="1" si="787"/>
        <v>24722351.020916626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6404.7404596389215</v>
      </c>
      <c r="K825" s="25">
        <f t="shared" si="784"/>
        <v>16520.094745597391</v>
      </c>
      <c r="L825" s="25"/>
      <c r="N825" s="25">
        <f>'Combined Retirement'!$C$18/12</f>
        <v>33932.660666666663</v>
      </c>
      <c r="O825" s="25">
        <f t="shared" si="785"/>
        <v>11007.82546143035</v>
      </c>
      <c r="P825" s="25">
        <f t="shared" si="786"/>
        <v>22924.835205236312</v>
      </c>
      <c r="Q825" s="25">
        <f t="array" aca="1" ref="Q825" ca="1">INDEX('Isaac 401k'!L:L,MATCH('Retirement Calculator'!A825,'Isaac 401k'!N:N,0),0)</f>
        <v>13654288.456769317</v>
      </c>
      <c r="R825" s="25">
        <f t="array" aca="1" ref="R825" ca="1">INDEX('Lorri 401b'!L:L,MATCH('Retirement Calculator'!A825,'Lorri 401b'!N:N,0),0)</f>
        <v>11148052.004715869</v>
      </c>
      <c r="S825" s="25">
        <f t="shared" ca="1" si="787"/>
        <v>24802340.461485185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6404.7404596389215</v>
      </c>
      <c r="K826" s="25">
        <f t="shared" si="784"/>
        <v>16520.094745597391</v>
      </c>
      <c r="L826" s="25"/>
      <c r="N826" s="25">
        <f>'Combined Retirement'!$C$18/12</f>
        <v>33932.660666666663</v>
      </c>
      <c r="O826" s="25">
        <f t="shared" si="785"/>
        <v>11007.82546143035</v>
      </c>
      <c r="P826" s="25">
        <f t="shared" si="786"/>
        <v>22924.835205236312</v>
      </c>
      <c r="Q826" s="25">
        <f t="array" aca="1" ref="Q826" ca="1">INDEX('Isaac 401k'!L:L,MATCH('Retirement Calculator'!A826,'Isaac 401k'!N:N,0),0)</f>
        <v>13704749.898460967</v>
      </c>
      <c r="R826" s="25">
        <f t="array" aca="1" ref="R826" ca="1">INDEX('Lorri 401b'!L:L,MATCH('Retirement Calculator'!A826,'Lorri 401b'!N:N,0),0)</f>
        <v>11177913.292928481</v>
      </c>
      <c r="S826" s="25">
        <f t="shared" ca="1" si="787"/>
        <v>24882663.191389449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6404.7404596389215</v>
      </c>
      <c r="K827" s="25">
        <f t="shared" si="784"/>
        <v>16520.094745597391</v>
      </c>
      <c r="L827" s="25"/>
      <c r="N827" s="25">
        <f>'Combined Retirement'!$C$18/12</f>
        <v>33932.660666666663</v>
      </c>
      <c r="O827" s="25">
        <f t="shared" si="785"/>
        <v>11007.82546143035</v>
      </c>
      <c r="P827" s="25">
        <f t="shared" si="786"/>
        <v>22924.835205236312</v>
      </c>
      <c r="Q827" s="25">
        <f t="array" aca="1" ref="Q827" ca="1">INDEX('Isaac 401k'!L:L,MATCH('Retirement Calculator'!A827,'Isaac 401k'!N:N,0),0)</f>
        <v>13755421.596159667</v>
      </c>
      <c r="R827" s="25">
        <f t="array" aca="1" ref="R827" ca="1">INDEX('Lorri 401b'!L:L,MATCH('Retirement Calculator'!A827,'Lorri 401b'!N:N,0),0)</f>
        <v>11207899.003175313</v>
      </c>
      <c r="S827" s="25">
        <f t="shared" ca="1" si="787"/>
        <v>24963320.599334978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6404.7404596389215</v>
      </c>
      <c r="K828" s="25">
        <f t="shared" si="784"/>
        <v>16520.094745597391</v>
      </c>
      <c r="L828" s="25"/>
      <c r="N828" s="25">
        <f>'Combined Retirement'!$C$18/12</f>
        <v>33932.660666666663</v>
      </c>
      <c r="O828" s="25">
        <f t="shared" si="785"/>
        <v>11007.82546143035</v>
      </c>
      <c r="P828" s="25">
        <f t="shared" si="786"/>
        <v>22924.835205236312</v>
      </c>
      <c r="Q828" s="25">
        <f t="array" aca="1" ref="Q828" ca="1">INDEX('Isaac 401k'!L:L,MATCH('Retirement Calculator'!A828,'Isaac 401k'!N:N,0),0)</f>
        <v>13806304.425932111</v>
      </c>
      <c r="R828" s="25">
        <f t="array" aca="1" ref="R828" ca="1">INDEX('Lorri 401b'!L:L,MATCH('Retirement Calculator'!A828,'Lorri 401b'!N:N,0),0)</f>
        <v>11238009.653881507</v>
      </c>
      <c r="S828" s="25">
        <f t="shared" ca="1" si="787"/>
        <v>25044314.079813618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6404.7404596389215</v>
      </c>
      <c r="K829" s="25">
        <f t="shared" si="784"/>
        <v>16520.094745597391</v>
      </c>
      <c r="L829" s="25"/>
      <c r="N829" s="25">
        <f>'Combined Retirement'!$C$18/12</f>
        <v>33932.660666666663</v>
      </c>
      <c r="O829" s="25">
        <f t="shared" si="785"/>
        <v>11007.82546143035</v>
      </c>
      <c r="P829" s="25">
        <f t="shared" si="786"/>
        <v>22924.835205236312</v>
      </c>
      <c r="Q829" s="25">
        <f t="array" aca="1" ref="Q829" ca="1">INDEX('Isaac 401k'!L:L,MATCH('Retirement Calculator'!A829,'Isaac 401k'!N:N,0),0)</f>
        <v>13857399.267495273</v>
      </c>
      <c r="R829" s="25">
        <f t="array" aca="1" ref="R829" ca="1">INDEX('Lorri 401b'!L:L,MATCH('Retirement Calculator'!A829,'Lorri 401b'!N:N,0),0)</f>
        <v>11268245.765632309</v>
      </c>
      <c r="S829" s="25">
        <f t="shared" ca="1" si="787"/>
        <v>25125645.033127584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6404.7404596389215</v>
      </c>
      <c r="K830" s="25">
        <f t="shared" si="784"/>
        <v>16520.094745597391</v>
      </c>
      <c r="L830" s="25"/>
      <c r="N830" s="25">
        <f>'Combined Retirement'!$C$18/12</f>
        <v>33932.660666666663</v>
      </c>
      <c r="O830" s="25">
        <f t="shared" si="785"/>
        <v>11007.82546143035</v>
      </c>
      <c r="P830" s="25">
        <f t="shared" si="786"/>
        <v>22924.835205236312</v>
      </c>
      <c r="Q830" s="25">
        <f t="array" aca="1" ref="Q830" ca="1">INDEX('Isaac 401k'!L:L,MATCH('Retirement Calculator'!A830,'Isaac 401k'!N:N,0),0)</f>
        <v>13908707.004231615</v>
      </c>
      <c r="R830" s="25">
        <f t="array" aca="1" ref="R830" ca="1">INDEX('Lorri 401b'!L:L,MATCH('Retirement Calculator'!A830,'Lorri 401b'!N:N,0),0)</f>
        <v>11298607.861182073</v>
      </c>
      <c r="S830" s="25">
        <f t="shared" ca="1" si="787"/>
        <v>25207314.865413688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6404.7404596389215</v>
      </c>
      <c r="K831" s="25">
        <f t="shared" si="784"/>
        <v>16520.094745597391</v>
      </c>
      <c r="L831" s="25"/>
      <c r="N831" s="25">
        <f>'Combined Retirement'!$C$18/12</f>
        <v>33932.660666666663</v>
      </c>
      <c r="O831" s="25">
        <f t="shared" si="785"/>
        <v>11007.82546143035</v>
      </c>
      <c r="P831" s="25">
        <f t="shared" si="786"/>
        <v>22924.835205236312</v>
      </c>
      <c r="Q831" s="25">
        <f t="array" aca="1" ref="Q831" ca="1">INDEX('Isaac 401k'!L:L,MATCH('Retirement Calculator'!A831,'Isaac 401k'!N:N,0),0)</f>
        <v>13960228.523204358</v>
      </c>
      <c r="R831" s="25">
        <f t="array" aca="1" ref="R831" ca="1">INDEX('Lorri 401b'!L:L,MATCH('Retirement Calculator'!A831,'Lorri 401b'!N:N,0),0)</f>
        <v>11329096.465463296</v>
      </c>
      <c r="S831" s="25">
        <f t="shared" ca="1" si="787"/>
        <v>25289324.988667652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6404.7404596389215</v>
      </c>
      <c r="K832" s="25">
        <f t="shared" si="784"/>
        <v>16520.094745597391</v>
      </c>
      <c r="L832" s="25"/>
      <c r="N832" s="25">
        <f>'Combined Retirement'!$C$18/12</f>
        <v>33932.660666666663</v>
      </c>
      <c r="O832" s="25">
        <f t="shared" si="785"/>
        <v>11007.82546143035</v>
      </c>
      <c r="P832" s="25">
        <f t="shared" si="786"/>
        <v>22924.835205236312</v>
      </c>
      <c r="Q832" s="25">
        <f t="array" aca="1" ref="Q832" ca="1">INDEX('Isaac 401k'!L:L,MATCH('Retirement Calculator'!A832,'Isaac 401k'!N:N,0),0)</f>
        <v>14011964.715172822</v>
      </c>
      <c r="R832" s="25">
        <f t="array" aca="1" ref="R832" ca="1">INDEX('Lorri 401b'!L:L,MATCH('Retirement Calculator'!A832,'Lorri 401b'!N:N,0),0)</f>
        <v>11359712.105595689</v>
      </c>
      <c r="S832" s="25">
        <f t="shared" ca="1" si="787"/>
        <v>25371676.820768513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6404.7404596389215</v>
      </c>
      <c r="K833" s="25">
        <f t="shared" si="784"/>
        <v>16520.094745597391</v>
      </c>
      <c r="L833" s="25"/>
      <c r="N833" s="25">
        <f>'Combined Retirement'!$C$18/12</f>
        <v>33932.660666666663</v>
      </c>
      <c r="O833" s="25">
        <f t="shared" si="785"/>
        <v>11007.82546143035</v>
      </c>
      <c r="P833" s="25">
        <f t="shared" si="786"/>
        <v>22924.835205236312</v>
      </c>
      <c r="Q833" s="25">
        <f t="array" aca="1" ref="Q833" ca="1">INDEX('Isaac 401k'!L:L,MATCH('Retirement Calculator'!A833,'Isaac 401k'!N:N,0),0)</f>
        <v>14063916.47460782</v>
      </c>
      <c r="R833" s="25">
        <f t="array" aca="1" ref="R833" ca="1">INDEX('Lorri 401b'!L:L,MATCH('Retirement Calculator'!A833,'Lorri 401b'!N:N,0),0)</f>
        <v>11390455.310895301</v>
      </c>
      <c r="S833" s="25">
        <f t="shared" ca="1" si="787"/>
        <v>25454371.785503119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6404.7404596389215</v>
      </c>
      <c r="K834" s="25">
        <f t="shared" si="784"/>
        <v>16520.094745597391</v>
      </c>
      <c r="L834" s="25"/>
      <c r="N834" s="25">
        <f>'Combined Retirement'!$C$18/12</f>
        <v>33932.660666666663</v>
      </c>
      <c r="O834" s="25">
        <f t="shared" si="785"/>
        <v>11007.82546143035</v>
      </c>
      <c r="P834" s="25">
        <f t="shared" si="786"/>
        <v>22924.835205236312</v>
      </c>
      <c r="Q834" s="25">
        <f t="array" aca="1" ref="Q834" ca="1">INDEX('Isaac 401k'!L:L,MATCH('Retirement Calculator'!A834,'Isaac 401k'!N:N,0),0)</f>
        <v>14116084.69970713</v>
      </c>
      <c r="R834" s="25">
        <f t="array" aca="1" ref="R834" ca="1">INDEX('Lorri 401b'!L:L,MATCH('Retirement Calculator'!A834,'Lorri 401b'!N:N,0),0)</f>
        <v>11421326.612883661</v>
      </c>
      <c r="S834" s="25">
        <f t="shared" ca="1" si="787"/>
        <v>25537411.312590793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6404.7404596389215</v>
      </c>
      <c r="K835" s="25">
        <f t="shared" si="784"/>
        <v>16520.094745597391</v>
      </c>
      <c r="L835" s="25"/>
      <c r="N835" s="25">
        <f>'Combined Retirement'!$C$18/12</f>
        <v>33932.660666666663</v>
      </c>
      <c r="O835" s="25">
        <f t="shared" si="785"/>
        <v>11007.82546143035</v>
      </c>
      <c r="P835" s="25">
        <f t="shared" si="786"/>
        <v>22924.835205236312</v>
      </c>
      <c r="Q835" s="25">
        <f t="array" aca="1" ref="Q835" ca="1">INDEX('Isaac 401k'!L:L,MATCH('Retirement Calculator'!A835,'Isaac 401k'!N:N,0),0)</f>
        <v>14168470.292411022</v>
      </c>
      <c r="R835" s="25">
        <f t="array" aca="1" ref="R835" ca="1">INDEX('Lorri 401b'!L:L,MATCH('Retirement Calculator'!A835,'Lorri 401b'!N:N,0),0)</f>
        <v>11452326.545296973</v>
      </c>
      <c r="S835" s="25">
        <f t="shared" ca="1" si="787"/>
        <v>25620796.837707996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6404.7404596389215</v>
      </c>
      <c r="K836" s="25">
        <f t="shared" si="784"/>
        <v>16520.094745597391</v>
      </c>
      <c r="L836" s="25"/>
      <c r="N836" s="25">
        <f>'Combined Retirement'!$C$18/12</f>
        <v>33932.660666666663</v>
      </c>
      <c r="O836" s="25">
        <f t="shared" si="785"/>
        <v>11007.82546143035</v>
      </c>
      <c r="P836" s="25">
        <f t="shared" si="786"/>
        <v>22924.835205236312</v>
      </c>
      <c r="Q836" s="25">
        <f t="array" aca="1" ref="Q836" ca="1">INDEX('Isaac 401k'!L:L,MATCH('Retirement Calculator'!A836,'Isaac 401k'!N:N,0),0)</f>
        <v>14221074.158417847</v>
      </c>
      <c r="R836" s="25">
        <f t="array" aca="1" ref="R836" ca="1">INDEX('Lorri 401b'!L:L,MATCH('Retirement Calculator'!A836,'Lorri 401b'!N:N,0),0)</f>
        <v>11483455.644095339</v>
      </c>
      <c r="S836" s="25">
        <f t="shared" ca="1" si="787"/>
        <v>25704529.802513186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6404.7404596389215</v>
      </c>
      <c r="K837" s="25">
        <f t="shared" si="784"/>
        <v>16520.094745597391</v>
      </c>
      <c r="L837" s="25"/>
      <c r="N837" s="25">
        <f>'Combined Retirement'!$C$18/12</f>
        <v>33932.660666666663</v>
      </c>
      <c r="O837" s="25">
        <f t="shared" si="785"/>
        <v>11007.82546143035</v>
      </c>
      <c r="P837" s="25">
        <f t="shared" si="786"/>
        <v>22924.835205236312</v>
      </c>
      <c r="Q837" s="25">
        <f t="array" aca="1" ref="Q837" ca="1">INDEX('Isaac 401k'!L:L,MATCH('Retirement Calculator'!A837,'Isaac 401k'!N:N,0),0)</f>
        <v>14273897.2071997</v>
      </c>
      <c r="R837" s="25">
        <f t="array" aca="1" ref="R837" ca="1">INDEX('Lorri 401b'!L:L,MATCH('Retirement Calculator'!A837,'Lorri 401b'!N:N,0),0)</f>
        <v>11514714.447472032</v>
      </c>
      <c r="S837" s="25">
        <f t="shared" ca="1" si="787"/>
        <v>25788611.654671732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6404.7404596389215</v>
      </c>
      <c r="K838" s="25">
        <f t="shared" si="784"/>
        <v>16520.094745597391</v>
      </c>
      <c r="L838" s="25"/>
      <c r="N838" s="25">
        <f>'Combined Retirement'!$C$18/12</f>
        <v>33932.660666666663</v>
      </c>
      <c r="O838" s="25">
        <f t="shared" si="785"/>
        <v>11007.82546143035</v>
      </c>
      <c r="P838" s="25">
        <f t="shared" si="786"/>
        <v>22924.835205236312</v>
      </c>
      <c r="Q838" s="25">
        <f t="array" aca="1" ref="Q838" ca="1">INDEX('Isaac 401k'!L:L,MATCH('Retirement Calculator'!A838,'Isaac 401k'!N:N,0),0)</f>
        <v>14326940.352018144</v>
      </c>
      <c r="R838" s="25">
        <f t="array" aca="1" ref="R838" ca="1">INDEX('Lorri 401b'!L:L,MATCH('Retirement Calculator'!A838,'Lorri 401b'!N:N,0),0)</f>
        <v>11546103.495862795</v>
      </c>
      <c r="S838" s="25">
        <f t="shared" ca="1" si="787"/>
        <v>25873043.847880937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6404.7404596389215</v>
      </c>
      <c r="K839" s="25">
        <f t="shared" si="784"/>
        <v>16520.094745597391</v>
      </c>
      <c r="L839" s="25"/>
      <c r="N839" s="25">
        <f>'Combined Retirement'!$C$18/12</f>
        <v>33932.660666666663</v>
      </c>
      <c r="O839" s="25">
        <f t="shared" si="785"/>
        <v>11007.82546143035</v>
      </c>
      <c r="P839" s="25">
        <f t="shared" si="786"/>
        <v>22924.835205236312</v>
      </c>
      <c r="Q839" s="25">
        <f t="array" aca="1" ref="Q839" ca="1">INDEX('Isaac 401k'!L:L,MATCH('Retirement Calculator'!A839,'Isaac 401k'!N:N,0),0)</f>
        <v>14380204.509939998</v>
      </c>
      <c r="R839" s="25">
        <f t="array" aca="1" ref="R839" ca="1">INDEX('Lorri 401b'!L:L,MATCH('Retirement Calculator'!A839,'Lorri 401b'!N:N,0),0)</f>
        <v>11577623.331955187</v>
      </c>
      <c r="S839" s="25">
        <f t="shared" ca="1" si="787"/>
        <v>25957827.841895185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6404.7404596389215</v>
      </c>
      <c r="K840" s="25">
        <f t="shared" si="784"/>
        <v>16520.094745597391</v>
      </c>
      <c r="L840" s="25"/>
      <c r="N840" s="25">
        <f>'Combined Retirement'!$C$18/12</f>
        <v>33932.660666666663</v>
      </c>
      <c r="O840" s="25">
        <f t="shared" si="785"/>
        <v>11007.82546143035</v>
      </c>
      <c r="P840" s="25">
        <f t="shared" si="786"/>
        <v>22924.835205236312</v>
      </c>
      <c r="Q840" s="25">
        <f t="array" aca="1" ref="Q840" ca="1">INDEX('Isaac 401k'!L:L,MATCH('Retirement Calculator'!A840,'Isaac 401k'!N:N,0),0)</f>
        <v>14433690.601853194</v>
      </c>
      <c r="R840" s="25">
        <f t="array" aca="1" ref="R840" ca="1">INDEX('Lorri 401b'!L:L,MATCH('Retirement Calculator'!A840,'Lorri 401b'!N:N,0),0)</f>
        <v>11609274.500697963</v>
      </c>
      <c r="S840" s="25">
        <f t="shared" ca="1" si="787"/>
        <v>26042965.102551155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6404.7404596389215</v>
      </c>
      <c r="K841" s="25">
        <f t="shared" si="784"/>
        <v>16520.094745597391</v>
      </c>
      <c r="L841" s="25"/>
      <c r="N841" s="25">
        <f>'Combined Retirement'!$C$18/12</f>
        <v>33932.660666666663</v>
      </c>
      <c r="O841" s="25">
        <f t="shared" si="785"/>
        <v>11007.82546143035</v>
      </c>
      <c r="P841" s="25">
        <f t="shared" si="786"/>
        <v>22924.835205236312</v>
      </c>
      <c r="Q841" s="25">
        <f t="array" aca="1" ref="Q841" ca="1">INDEX('Isaac 401k'!L:L,MATCH('Retirement Calculator'!A841,'Isaac 401k'!N:N,0),0)</f>
        <v>14487399.552482694</v>
      </c>
      <c r="R841" s="25">
        <f t="array" aca="1" ref="R841" ca="1">INDEX('Lorri 401b'!L:L,MATCH('Retirement Calculator'!A841,'Lorri 401b'!N:N,0),0)</f>
        <v>11641057.549310502</v>
      </c>
      <c r="S841" s="25">
        <f t="shared" ca="1" si="787"/>
        <v>26128457.101793196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6404.7404596389215</v>
      </c>
      <c r="K842" s="25">
        <f t="shared" si="784"/>
        <v>16520.094745597391</v>
      </c>
      <c r="L842" s="25"/>
      <c r="N842" s="25">
        <f>'Combined Retirement'!$C$18/12</f>
        <v>33932.660666666663</v>
      </c>
      <c r="O842" s="25">
        <f t="shared" si="785"/>
        <v>11007.82546143035</v>
      </c>
      <c r="P842" s="25">
        <f t="shared" si="786"/>
        <v>22924.835205236312</v>
      </c>
      <c r="Q842" s="25">
        <f t="array" aca="1" ref="Q842" ca="1">INDEX('Isaac 401k'!L:L,MATCH('Retirement Calculator'!A842,'Isaac 401k'!N:N,0),0)</f>
        <v>14541332.290406484</v>
      </c>
      <c r="R842" s="25">
        <f t="array" aca="1" ref="R842" ca="1">INDEX('Lorri 401b'!L:L,MATCH('Retirement Calculator'!A842,'Lorri 401b'!N:N,0),0)</f>
        <v>11672973.027292259</v>
      </c>
      <c r="S842" s="25">
        <f t="shared" ca="1" si="787"/>
        <v>26214305.317698743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6404.7404596389215</v>
      </c>
      <c r="K843" s="25">
        <f t="shared" si="784"/>
        <v>16520.094745597391</v>
      </c>
      <c r="L843" s="25"/>
      <c r="N843" s="25">
        <f>'Combined Retirement'!$C$18/12</f>
        <v>33932.660666666663</v>
      </c>
      <c r="O843" s="25">
        <f t="shared" si="785"/>
        <v>11007.82546143035</v>
      </c>
      <c r="P843" s="25">
        <f t="shared" si="786"/>
        <v>22924.835205236312</v>
      </c>
      <c r="Q843" s="25">
        <f t="array" aca="1" ref="Q843" ca="1">INDEX('Isaac 401k'!L:L,MATCH('Retirement Calculator'!A843,'Isaac 401k'!N:N,0),0)</f>
        <v>14595489.748071624</v>
      </c>
      <c r="R843" s="25">
        <f t="array" aca="1" ref="R843" ca="1">INDEX('Lorri 401b'!L:L,MATCH('Retirement Calculator'!A843,'Lorri 401b'!N:N,0),0)</f>
        <v>11705021.486432273</v>
      </c>
      <c r="S843" s="25">
        <f t="shared" ca="1" si="787"/>
        <v>26300511.234503895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6404.7404596389215</v>
      </c>
      <c r="K844" s="25">
        <f t="shared" si="784"/>
        <v>16520.094745597391</v>
      </c>
      <c r="L844" s="25"/>
      <c r="N844" s="25">
        <f>'Combined Retirement'!$C$18/12</f>
        <v>33932.660666666663</v>
      </c>
      <c r="O844" s="25">
        <f t="shared" si="785"/>
        <v>11007.82546143035</v>
      </c>
      <c r="P844" s="25">
        <f t="shared" si="786"/>
        <v>22924.835205236312</v>
      </c>
      <c r="Q844" s="25">
        <f t="array" aca="1" ref="Q844" ca="1">INDEX('Isaac 401k'!L:L,MATCH('Retirement Calculator'!A844,'Isaac 401k'!N:N,0),0)</f>
        <v>14649872.861810368</v>
      </c>
      <c r="R844" s="25">
        <f t="array" aca="1" ref="R844" ca="1">INDEX('Lorri 401b'!L:L,MATCH('Retirement Calculator'!A844,'Lorri 401b'!N:N,0),0)</f>
        <v>11737203.480818704</v>
      </c>
      <c r="S844" s="25">
        <f t="shared" ca="1" si="787"/>
        <v>26387076.342629071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6404.7404596389215</v>
      </c>
      <c r="K845" s="25">
        <f t="shared" si="784"/>
        <v>16520.094745597391</v>
      </c>
      <c r="L845" s="25"/>
      <c r="N845" s="25">
        <f>'Combined Retirement'!$C$18/12</f>
        <v>33932.660666666663</v>
      </c>
      <c r="O845" s="25">
        <f t="shared" si="785"/>
        <v>11007.82546143035</v>
      </c>
      <c r="P845" s="25">
        <f t="shared" si="786"/>
        <v>22924.835205236312</v>
      </c>
      <c r="Q845" s="25">
        <f t="array" aca="1" ref="Q845" ca="1">INDEX('Isaac 401k'!L:L,MATCH('Retirement Calculator'!A845,'Isaac 401k'!N:N,0),0)</f>
        <v>14704482.571856355</v>
      </c>
      <c r="R845" s="25">
        <f t="array" aca="1" ref="R845" ca="1">INDEX('Lorri 401b'!L:L,MATCH('Retirement Calculator'!A845,'Lorri 401b'!N:N,0),0)</f>
        <v>11769519.566848412</v>
      </c>
      <c r="S845" s="25">
        <f t="shared" ca="1" si="787"/>
        <v>26474002.138704769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6404.7404596389215</v>
      </c>
      <c r="K846" s="25">
        <f t="shared" si="784"/>
        <v>16520.094745597391</v>
      </c>
      <c r="L846" s="25"/>
      <c r="N846" s="25">
        <f>'Combined Retirement'!$C$18/12</f>
        <v>33932.660666666663</v>
      </c>
      <c r="O846" s="25">
        <f t="shared" si="785"/>
        <v>11007.82546143035</v>
      </c>
      <c r="P846" s="25">
        <f t="shared" si="786"/>
        <v>22924.835205236312</v>
      </c>
      <c r="Q846" s="25">
        <f t="array" aca="1" ref="Q846" ca="1">INDEX('Isaac 401k'!L:L,MATCH('Retirement Calculator'!A846,'Isaac 401k'!N:N,0),0)</f>
        <v>14759319.822360869</v>
      </c>
      <c r="R846" s="25">
        <f t="array" aca="1" ref="R846" ca="1">INDEX('Lorri 401b'!L:L,MATCH('Retirement Calculator'!A846,'Lorri 401b'!N:N,0),0)</f>
        <v>11801970.303236578</v>
      </c>
      <c r="S846" s="25">
        <f t="shared" ca="1" si="787"/>
        <v>26561290.125597447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6404.7404596389215</v>
      </c>
      <c r="K847" s="25">
        <f t="shared" si="784"/>
        <v>16520.094745597391</v>
      </c>
      <c r="L847" s="25"/>
      <c r="N847" s="25">
        <f>'Combined Retirement'!$C$18/12</f>
        <v>33932.660666666663</v>
      </c>
      <c r="O847" s="25">
        <f t="shared" si="785"/>
        <v>11007.82546143035</v>
      </c>
      <c r="P847" s="25">
        <f t="shared" si="786"/>
        <v>22924.835205236312</v>
      </c>
      <c r="Q847" s="25">
        <f t="array" aca="1" ref="Q847" ca="1">INDEX('Isaac 401k'!L:L,MATCH('Retirement Calculator'!A847,'Isaac 401k'!N:N,0),0)</f>
        <v>14814385.561409151</v>
      </c>
      <c r="R847" s="25">
        <f t="array" aca="1" ref="R847" ca="1">INDEX('Lorri 401b'!L:L,MATCH('Retirement Calculator'!A847,'Lorri 401b'!N:N,0),0)</f>
        <v>11834556.25102636</v>
      </c>
      <c r="S847" s="25">
        <f t="shared" ca="1" si="787"/>
        <v>26648941.812435511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6404.7404596389215</v>
      </c>
      <c r="K848" s="25">
        <f t="shared" si="784"/>
        <v>16520.094745597391</v>
      </c>
      <c r="L848" s="25"/>
      <c r="N848" s="25">
        <f>'Combined Retirement'!$C$18/12</f>
        <v>33932.660666666663</v>
      </c>
      <c r="O848" s="25">
        <f t="shared" si="785"/>
        <v>11007.82546143035</v>
      </c>
      <c r="P848" s="25">
        <f t="shared" si="786"/>
        <v>22924.835205236312</v>
      </c>
      <c r="Q848" s="25">
        <f t="array" aca="1" ref="Q848" ca="1">INDEX('Isaac 401k'!L:L,MATCH('Retirement Calculator'!A848,'Isaac 401k'!N:N,0),0)</f>
        <v>14869680.741036801</v>
      </c>
      <c r="R848" s="25">
        <f t="array" aca="1" ref="R848" ca="1">INDEX('Lorri 401b'!L:L,MATCH('Retirement Calculator'!A848,'Lorri 401b'!N:N,0),0)</f>
        <v>11867277.973598599</v>
      </c>
      <c r="S848" s="25">
        <f t="shared" ca="1" si="787"/>
        <v>26736958.714635402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6404.7404596389215</v>
      </c>
      <c r="K849" s="25">
        <f t="shared" si="784"/>
        <v>16520.094745597391</v>
      </c>
      <c r="L849" s="25"/>
      <c r="N849" s="25">
        <f>'Combined Retirement'!$C$18/12</f>
        <v>33932.660666666663</v>
      </c>
      <c r="O849" s="25">
        <f t="shared" si="785"/>
        <v>11007.82546143035</v>
      </c>
      <c r="P849" s="25">
        <f t="shared" si="786"/>
        <v>22924.835205236312</v>
      </c>
      <c r="Q849" s="25">
        <f t="array" aca="1" ref="Q849" ca="1">INDEX('Isaac 401k'!L:L,MATCH('Retirement Calculator'!A849,'Isaac 401k'!N:N,0),0)</f>
        <v>14925206.317246232</v>
      </c>
      <c r="R849" s="25">
        <f t="array" aca="1" ref="R849" ca="1">INDEX('Lorri 401b'!L:L,MATCH('Retirement Calculator'!A849,'Lorri 401b'!N:N,0),0)</f>
        <v>11900136.036681557</v>
      </c>
      <c r="S849" s="25">
        <f t="shared" ca="1" si="787"/>
        <v>26825342.353927791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6404.7404596389215</v>
      </c>
      <c r="K850" s="25">
        <f t="shared" si="784"/>
        <v>16520.094745597391</v>
      </c>
      <c r="L850" s="25"/>
      <c r="N850" s="25">
        <f>'Combined Retirement'!$C$18/12</f>
        <v>33932.660666666663</v>
      </c>
      <c r="O850" s="25">
        <f t="shared" si="785"/>
        <v>11007.82546143035</v>
      </c>
      <c r="P850" s="25">
        <f t="shared" si="786"/>
        <v>22924.835205236312</v>
      </c>
      <c r="Q850" s="25">
        <f t="array" aca="1" ref="Q850" ca="1">INDEX('Isaac 401k'!L:L,MATCH('Retirement Calculator'!A850,'Isaac 401k'!N:N,0),0)</f>
        <v>14980963.250023203</v>
      </c>
      <c r="R850" s="25">
        <f t="array" aca="1" ref="R850" ca="1">INDEX('Lorri 401b'!L:L,MATCH('Retirement Calculator'!A850,'Lorri 401b'!N:N,0),0)</f>
        <v>11933131.008360693</v>
      </c>
      <c r="S850" s="25">
        <f t="shared" ca="1" si="787"/>
        <v>26914094.258383896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6404.7404596389215</v>
      </c>
      <c r="K851" s="25">
        <f t="shared" si="784"/>
        <v>16520.094745597391</v>
      </c>
      <c r="L851" s="25"/>
      <c r="N851" s="25">
        <f>'Combined Retirement'!$C$18/12</f>
        <v>33932.660666666663</v>
      </c>
      <c r="O851" s="25">
        <f t="shared" si="785"/>
        <v>11007.82546143035</v>
      </c>
      <c r="P851" s="25">
        <f t="shared" si="786"/>
        <v>22924.835205236312</v>
      </c>
      <c r="Q851" s="25">
        <f t="array" aca="1" ref="Q851" ca="1">INDEX('Isaac 401k'!L:L,MATCH('Retirement Calculator'!A851,'Isaac 401k'!N:N,0),0)</f>
        <v>15036952.503353411</v>
      </c>
      <c r="R851" s="25">
        <f t="array" aca="1" ref="R851" ca="1">INDEX('Lorri 401b'!L:L,MATCH('Retirement Calculator'!A851,'Lorri 401b'!N:N,0),0)</f>
        <v>11966263.459088493</v>
      </c>
      <c r="S851" s="25">
        <f t="shared" ca="1" si="787"/>
        <v>27003215.962441906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6404.7404596389215</v>
      </c>
      <c r="K852" s="25">
        <f t="shared" si="784"/>
        <v>16520.094745597391</v>
      </c>
      <c r="L852" s="25"/>
      <c r="N852" s="25">
        <f>'Combined Retirement'!$C$18/12</f>
        <v>33932.660666666663</v>
      </c>
      <c r="O852" s="25">
        <f t="shared" si="785"/>
        <v>11007.82546143035</v>
      </c>
      <c r="P852" s="25">
        <f t="shared" si="786"/>
        <v>22924.835205236312</v>
      </c>
      <c r="Q852" s="25">
        <f t="array" aca="1" ref="Q852" ca="1">INDEX('Isaac 401k'!L:L,MATCH('Retirement Calculator'!A852,'Isaac 401k'!N:N,0),0)</f>
        <v>15093175.045239162</v>
      </c>
      <c r="R852" s="25">
        <f t="array" aca="1" ref="R852" ca="1">INDEX('Lorri 401b'!L:L,MATCH('Retirement Calculator'!A852,'Lorri 401b'!N:N,0),0)</f>
        <v>11999533.961694324</v>
      </c>
      <c r="S852" s="25">
        <f t="shared" ca="1" si="787"/>
        <v>27092709.006933488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6404.7404596389215</v>
      </c>
      <c r="K853" s="25">
        <f t="shared" si="784"/>
        <v>16520.094745597391</v>
      </c>
      <c r="L853" s="25"/>
      <c r="N853" s="25">
        <f>'Combined Retirement'!$C$18/12</f>
        <v>33932.660666666663</v>
      </c>
      <c r="O853" s="25">
        <f t="shared" si="785"/>
        <v>11007.82546143035</v>
      </c>
      <c r="P853" s="25">
        <f t="shared" si="786"/>
        <v>22924.835205236312</v>
      </c>
      <c r="Q853" s="25">
        <f t="array" aca="1" ref="Q853" ca="1">INDEX('Isaac 401k'!L:L,MATCH('Retirement Calculator'!A853,'Isaac 401k'!N:N,0),0)</f>
        <v>15149631.847716104</v>
      </c>
      <c r="R853" s="25">
        <f t="array" aca="1" ref="R853" ca="1">INDEX('Lorri 401b'!L:L,MATCH('Retirement Calculator'!A853,'Lorri 401b'!N:N,0),0)</f>
        <v>12032943.091394348</v>
      </c>
      <c r="S853" s="25">
        <f t="shared" ca="1" si="787"/>
        <v>27182574.93911045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6404.7404596389215</v>
      </c>
      <c r="K854" s="25">
        <f t="shared" si="784"/>
        <v>16520.094745597391</v>
      </c>
      <c r="L854" s="25"/>
      <c r="N854" s="25">
        <f>'Combined Retirement'!$C$18/12</f>
        <v>33932.660666666663</v>
      </c>
      <c r="O854" s="25">
        <f t="shared" si="785"/>
        <v>11007.82546143035</v>
      </c>
      <c r="P854" s="25">
        <f t="shared" si="786"/>
        <v>22924.835205236312</v>
      </c>
      <c r="Q854" s="25">
        <f t="array" aca="1" ref="Q854" ca="1">INDEX('Isaac 401k'!L:L,MATCH('Retirement Calculator'!A854,'Isaac 401k'!N:N,0),0)</f>
        <v>15206323.886870034</v>
      </c>
      <c r="R854" s="25">
        <f t="array" aca="1" ref="R854" ca="1">INDEX('Lorri 401b'!L:L,MATCH('Retirement Calculator'!A854,'Lorri 401b'!N:N,0),0)</f>
        <v>12066491.425801454</v>
      </c>
      <c r="S854" s="25">
        <f t="shared" ca="1" si="787"/>
        <v>27272815.31267149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6404.7404596389215</v>
      </c>
      <c r="K855" s="25">
        <f t="shared" si="784"/>
        <v>16520.094745597391</v>
      </c>
      <c r="L855" s="25"/>
      <c r="N855" s="25">
        <f>'Combined Retirement'!$C$18/12</f>
        <v>33932.660666666663</v>
      </c>
      <c r="O855" s="25">
        <f t="shared" si="785"/>
        <v>11007.82546143035</v>
      </c>
      <c r="P855" s="25">
        <f t="shared" si="786"/>
        <v>22924.835205236312</v>
      </c>
      <c r="Q855" s="25">
        <f t="array" aca="1" ref="Q855" ca="1">INDEX('Isaac 401k'!L:L,MATCH('Retirement Calculator'!A855,'Isaac 401k'!N:N,0),0)</f>
        <v>15263252.14285377</v>
      </c>
      <c r="R855" s="25">
        <f t="array" aca="1" ref="R855" ca="1">INDEX('Lorri 401b'!L:L,MATCH('Retirement Calculator'!A855,'Lorri 401b'!N:N,0),0)</f>
        <v>12100179.544935256</v>
      </c>
      <c r="S855" s="25">
        <f t="shared" ca="1" si="787"/>
        <v>27363431.687789027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6404.7404596389215</v>
      </c>
      <c r="K856" s="25">
        <f t="shared" si="784"/>
        <v>16520.094745597391</v>
      </c>
      <c r="L856" s="25"/>
      <c r="N856" s="25">
        <f>'Combined Retirement'!$C$18/12</f>
        <v>33932.660666666663</v>
      </c>
      <c r="O856" s="25">
        <f t="shared" si="785"/>
        <v>11007.82546143035</v>
      </c>
      <c r="P856" s="25">
        <f t="shared" si="786"/>
        <v>22924.835205236312</v>
      </c>
      <c r="Q856" s="25">
        <f t="array" aca="1" ref="Q856" ca="1">INDEX('Isaac 401k'!L:L,MATCH('Retirement Calculator'!A856,'Isaac 401k'!N:N,0),0)</f>
        <v>15320417.599904107</v>
      </c>
      <c r="R856" s="25">
        <f t="array" aca="1" ref="R856" ca="1">INDEX('Lorri 401b'!L:L,MATCH('Retirement Calculator'!A856,'Lorri 401b'!N:N,0),0)</f>
        <v>12134008.031232117</v>
      </c>
      <c r="S856" s="25">
        <f t="shared" ca="1" si="787"/>
        <v>27454425.631136224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6404.7404596389215</v>
      </c>
      <c r="K857" s="25">
        <f t="shared" si="784"/>
        <v>16520.094745597391</v>
      </c>
      <c r="L857" s="25"/>
      <c r="N857" s="25">
        <f>'Combined Retirement'!$C$18/12</f>
        <v>33932.660666666663</v>
      </c>
      <c r="O857" s="25">
        <f t="shared" si="785"/>
        <v>11007.82546143035</v>
      </c>
      <c r="P857" s="25">
        <f t="shared" si="786"/>
        <v>22924.835205236312</v>
      </c>
      <c r="Q857" s="25">
        <f t="array" aca="1" ref="Q857" ca="1">INDEX('Isaac 401k'!L:L,MATCH('Retirement Calculator'!A857,'Isaac 401k'!N:N,0),0)</f>
        <v>15377821.246358819</v>
      </c>
      <c r="R857" s="25">
        <f t="array" aca="1" ref="R857" ca="1">INDEX('Lorri 401b'!L:L,MATCH('Retirement Calculator'!A857,'Lorri 401b'!N:N,0),0)</f>
        <v>12167977.469555214</v>
      </c>
      <c r="S857" s="25">
        <f t="shared" ca="1" si="787"/>
        <v>27545798.715914033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6404.7404596389215</v>
      </c>
      <c r="K858" s="25">
        <f t="shared" si="784"/>
        <v>16520.094745597391</v>
      </c>
      <c r="L858" s="25"/>
      <c r="N858" s="25">
        <f>'Combined Retirement'!$C$18/12</f>
        <v>33932.660666666663</v>
      </c>
      <c r="O858" s="25">
        <f t="shared" si="785"/>
        <v>11007.82546143035</v>
      </c>
      <c r="P858" s="25">
        <f t="shared" si="786"/>
        <v>22924.835205236312</v>
      </c>
      <c r="Q858" s="25">
        <f t="array" aca="1" ref="Q858" ca="1">INDEX('Isaac 401k'!L:L,MATCH('Retirement Calculator'!A858,'Isaac 401k'!N:N,0),0)</f>
        <v>15435464.074673759</v>
      </c>
      <c r="R858" s="25">
        <f t="array" aca="1" ref="R858" ca="1">INDEX('Lorri 401b'!L:L,MATCH('Retirement Calculator'!A858,'Lorri 401b'!N:N,0),0)</f>
        <v>12202088.447204657</v>
      </c>
      <c r="S858" s="25">
        <f t="shared" ca="1" si="787"/>
        <v>27637552.521878414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6404.7404596389215</v>
      </c>
      <c r="K859" s="25">
        <f t="shared" si="784"/>
        <v>16520.094745597391</v>
      </c>
      <c r="L859" s="25"/>
      <c r="N859" s="25">
        <f>'Combined Retirement'!$C$18/12</f>
        <v>33932.660666666663</v>
      </c>
      <c r="O859" s="25">
        <f t="shared" si="785"/>
        <v>11007.82546143035</v>
      </c>
      <c r="P859" s="25">
        <f t="shared" si="786"/>
        <v>22924.835205236312</v>
      </c>
      <c r="Q859" s="25">
        <f t="array" aca="1" ref="Q859" ca="1">INDEX('Isaac 401k'!L:L,MATCH('Retirement Calculator'!A859,'Isaac 401k'!N:N,0),0)</f>
        <v>15493347.081440011</v>
      </c>
      <c r="R859" s="25">
        <f t="array" aca="1" ref="R859" ca="1">INDEX('Lorri 401b'!L:L,MATCH('Retirement Calculator'!A859,'Lorri 401b'!N:N,0),0)</f>
        <v>12236341.553927639</v>
      </c>
      <c r="S859" s="25">
        <f t="shared" ca="1" si="787"/>
        <v>27729688.635367651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6404.7404596389215</v>
      </c>
      <c r="K860" s="25">
        <f t="shared" si="784"/>
        <v>16520.094745597391</v>
      </c>
      <c r="L860" s="25"/>
      <c r="N860" s="25">
        <f>'Combined Retirement'!$C$18/12</f>
        <v>33932.660666666663</v>
      </c>
      <c r="O860" s="25">
        <f t="shared" si="785"/>
        <v>11007.82546143035</v>
      </c>
      <c r="P860" s="25">
        <f t="shared" si="786"/>
        <v>22924.835205236312</v>
      </c>
      <c r="Q860" s="25">
        <f t="array" aca="1" ref="Q860" ca="1">INDEX('Isaac 401k'!L:L,MATCH('Retirement Calculator'!A860,'Isaac 401k'!N:N,0),0)</f>
        <v>15551471.267401123</v>
      </c>
      <c r="R860" s="25">
        <f t="array" aca="1" ref="R860" ca="1">INDEX('Lorri 401b'!L:L,MATCH('Retirement Calculator'!A860,'Lorri 401b'!N:N,0),0)</f>
        <v>12270737.381928634</v>
      </c>
      <c r="S860" s="25">
        <f t="shared" ca="1" si="787"/>
        <v>27822208.649329759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6404.7404596389215</v>
      </c>
      <c r="K861" s="25">
        <f t="shared" si="784"/>
        <v>16520.094745597391</v>
      </c>
      <c r="L861" s="25"/>
      <c r="N861" s="25">
        <f>'Combined Retirement'!$C$18/12</f>
        <v>33932.660666666663</v>
      </c>
      <c r="O861" s="25">
        <f t="shared" si="785"/>
        <v>11007.82546143035</v>
      </c>
      <c r="P861" s="25">
        <f t="shared" si="786"/>
        <v>22924.835205236312</v>
      </c>
      <c r="Q861" s="25">
        <f t="array" aca="1" ref="Q861" ca="1">INDEX('Isaac 401k'!L:L,MATCH('Retirement Calculator'!A861,'Isaac 401k'!N:N,0),0)</f>
        <v>15609837.637470407</v>
      </c>
      <c r="R861" s="25">
        <f t="array" aca="1" ref="R861" ca="1">INDEX('Lorri 401b'!L:L,MATCH('Retirement Calculator'!A861,'Lorri 401b'!N:N,0),0)</f>
        <v>12305276.525879633</v>
      </c>
      <c r="S861" s="25">
        <f t="shared" ca="1" si="787"/>
        <v>27915114.163350038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6404.7404596389215</v>
      </c>
      <c r="K862" s="25">
        <f t="shared" si="784"/>
        <v>16520.094745597391</v>
      </c>
      <c r="L862" s="25"/>
      <c r="N862" s="25">
        <f>'Combined Retirement'!$C$18/12</f>
        <v>33932.660666666663</v>
      </c>
      <c r="O862" s="25">
        <f t="shared" si="785"/>
        <v>11007.82546143035</v>
      </c>
      <c r="P862" s="25">
        <f t="shared" si="786"/>
        <v>22924.835205236312</v>
      </c>
      <c r="Q862" s="25">
        <f t="array" aca="1" ref="Q862" ca="1">INDEX('Isaac 401k'!L:L,MATCH('Retirement Calculator'!A862,'Isaac 401k'!N:N,0),0)</f>
        <v>15668447.200748313</v>
      </c>
      <c r="R862" s="25">
        <f t="array" aca="1" ref="R862" ca="1">INDEX('Lorri 401b'!L:L,MATCH('Retirement Calculator'!A862,'Lorri 401b'!N:N,0),0)</f>
        <v>12339959.582930427</v>
      </c>
      <c r="S862" s="25">
        <f t="shared" ca="1" si="787"/>
        <v>28008406.78367874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6404.7404596389215</v>
      </c>
      <c r="K863" s="25">
        <f t="shared" si="784"/>
        <v>16520.094745597391</v>
      </c>
      <c r="L863" s="25"/>
      <c r="N863" s="25">
        <f>'Combined Retirement'!$C$18/12</f>
        <v>33932.660666666663</v>
      </c>
      <c r="O863" s="25">
        <f t="shared" si="785"/>
        <v>11007.82546143035</v>
      </c>
      <c r="P863" s="25">
        <f t="shared" si="786"/>
        <v>22924.835205236312</v>
      </c>
      <c r="Q863" s="25">
        <f t="array" aca="1" ref="Q863" ca="1">INDEX('Isaac 401k'!L:L,MATCH('Retirement Calculator'!A863,'Isaac 401k'!N:N,0),0)</f>
        <v>15727300.970539877</v>
      </c>
      <c r="R863" s="25">
        <f t="array" aca="1" ref="R863" ca="1">INDEX('Lorri 401b'!L:L,MATCH('Retirement Calculator'!A863,'Lorri 401b'!N:N,0),0)</f>
        <v>12374787.152718933</v>
      </c>
      <c r="S863" s="25">
        <f t="shared" ca="1" si="787"/>
        <v>28102088.12325881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6404.7404596389215</v>
      </c>
      <c r="K864" s="25">
        <f t="shared" si="784"/>
        <v>16520.094745597391</v>
      </c>
      <c r="L864" s="25"/>
      <c r="N864" s="25">
        <f>'Combined Retirement'!$C$18/12</f>
        <v>33932.660666666663</v>
      </c>
      <c r="O864" s="25">
        <f t="shared" si="785"/>
        <v>11007.82546143035</v>
      </c>
      <c r="P864" s="25">
        <f t="shared" si="786"/>
        <v>22924.835205236312</v>
      </c>
      <c r="Q864" s="25">
        <f t="array" aca="1" ref="Q864" ca="1">INDEX('Isaac 401k'!L:L,MATCH('Retirement Calculator'!A864,'Isaac 401k'!N:N,0),0)</f>
        <v>15786399.964372238</v>
      </c>
      <c r="R864" s="25">
        <f t="array" aca="1" ref="R864" ca="1">INDEX('Lorri 401b'!L:L,MATCH('Retirement Calculator'!A864,'Lorri 401b'!N:N,0),0)</f>
        <v>12409759.837381558</v>
      </c>
      <c r="S864" s="25">
        <f t="shared" ca="1" si="787"/>
        <v>28196159.801753797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6404.7404596389215</v>
      </c>
      <c r="K865" s="25">
        <f t="shared" si="784"/>
        <v>16520.094745597391</v>
      </c>
      <c r="L865" s="25"/>
      <c r="N865" s="25">
        <f>'Combined Retirement'!$C$18/12</f>
        <v>33932.660666666663</v>
      </c>
      <c r="O865" s="25">
        <f t="shared" si="785"/>
        <v>11007.82546143035</v>
      </c>
      <c r="P865" s="25">
        <f t="shared" si="786"/>
        <v>22924.835205236312</v>
      </c>
      <c r="Q865" s="25">
        <f t="array" aca="1" ref="Q865" ca="1">INDEX('Isaac 401k'!L:L,MATCH('Retirement Calculator'!A865,'Isaac 401k'!N:N,0),0)</f>
        <v>15845745.204012234</v>
      </c>
      <c r="R865" s="25">
        <f t="array" aca="1" ref="R865" ca="1">INDEX('Lorri 401b'!L:L,MATCH('Retirement Calculator'!A865,'Lorri 401b'!N:N,0),0)</f>
        <v>12444878.241563611</v>
      </c>
      <c r="S865" s="25">
        <f t="shared" ca="1" si="787"/>
        <v>28290623.445575844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6404.7404596389215</v>
      </c>
      <c r="K866" s="25">
        <f t="shared" si="784"/>
        <v>16520.094745597391</v>
      </c>
      <c r="L866" s="25"/>
      <c r="N866" s="25">
        <f>'Combined Retirement'!$C$18/12</f>
        <v>33932.660666666663</v>
      </c>
      <c r="O866" s="25">
        <f t="shared" si="785"/>
        <v>11007.82546143035</v>
      </c>
      <c r="P866" s="25">
        <f t="shared" si="786"/>
        <v>22924.835205236312</v>
      </c>
      <c r="Q866" s="25">
        <f t="array" aca="1" ref="Q866" ca="1">INDEX('Isaac 401k'!L:L,MATCH('Retirement Calculator'!A866,'Isaac 401k'!N:N,0),0)</f>
        <v>15905337.715484064</v>
      </c>
      <c r="R866" s="25">
        <f t="array" aca="1" ref="R866" ca="1">INDEX('Lorri 401b'!L:L,MATCH('Retirement Calculator'!A866,'Lorri 401b'!N:N,0),0)</f>
        <v>12480142.972429756</v>
      </c>
      <c r="S866" s="25">
        <f t="shared" ca="1" si="787"/>
        <v>28385480.68791382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6404.7404596389215</v>
      </c>
      <c r="K867" s="25">
        <f t="shared" si="784"/>
        <v>16520.094745597391</v>
      </c>
      <c r="L867" s="25"/>
      <c r="N867" s="25">
        <f>'Combined Retirement'!$C$18/12</f>
        <v>33932.660666666663</v>
      </c>
      <c r="O867" s="25">
        <f t="shared" si="785"/>
        <v>11007.82546143035</v>
      </c>
      <c r="P867" s="25">
        <f t="shared" si="786"/>
        <v>22924.835205236312</v>
      </c>
      <c r="Q867" s="25">
        <f t="array" aca="1" ref="Q867" ca="1">INDEX('Isaac 401k'!L:L,MATCH('Retirement Calculator'!A867,'Isaac 401k'!N:N,0),0)</f>
        <v>15965178.529087026</v>
      </c>
      <c r="R867" s="25">
        <f t="array" aca="1" ref="R867" ca="1">INDEX('Lorri 401b'!L:L,MATCH('Retirement Calculator'!A867,'Lorri 401b'!N:N,0),0)</f>
        <v>12515554.639674509</v>
      </c>
      <c r="S867" s="25">
        <f t="shared" ca="1" si="787"/>
        <v>28480733.168761536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6404.7404596389215</v>
      </c>
      <c r="K868" s="25">
        <f t="shared" si="784"/>
        <v>16520.094745597391</v>
      </c>
      <c r="L868" s="25"/>
      <c r="N868" s="25">
        <f>'Combined Retirement'!$C$18/12</f>
        <v>33932.660666666663</v>
      </c>
      <c r="O868" s="25">
        <f t="shared" si="785"/>
        <v>11007.82546143035</v>
      </c>
      <c r="P868" s="25">
        <f t="shared" si="786"/>
        <v>22924.835205236312</v>
      </c>
      <c r="Q868" s="25">
        <f t="array" aca="1" ref="Q868" ca="1">INDEX('Isaac 401k'!L:L,MATCH('Retirement Calculator'!A868,'Isaac 401k'!N:N,0),0)</f>
        <v>16025268.679413334</v>
      </c>
      <c r="R868" s="25">
        <f t="array" aca="1" ref="R868" ca="1">INDEX('Lorri 401b'!L:L,MATCH('Retirement Calculator'!A868,'Lorri 401b'!N:N,0),0)</f>
        <v>12551113.855532782</v>
      </c>
      <c r="S868" s="25">
        <f t="shared" ca="1" si="787"/>
        <v>28576382.534946114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6404.7404596389215</v>
      </c>
      <c r="K869" s="25">
        <f t="shared" si="784"/>
        <v>16520.094745597391</v>
      </c>
      <c r="L869" s="25"/>
      <c r="N869" s="25">
        <f>'Combined Retirement'!$C$18/12</f>
        <v>33932.660666666663</v>
      </c>
      <c r="O869" s="25">
        <f t="shared" si="785"/>
        <v>11007.82546143035</v>
      </c>
      <c r="P869" s="25">
        <f t="shared" si="786"/>
        <v>22924.835205236312</v>
      </c>
      <c r="Q869" s="25">
        <f t="array" aca="1" ref="Q869" ca="1">INDEX('Isaac 401k'!L:L,MATCH('Retirement Calculator'!A869,'Isaac 401k'!N:N,0),0)</f>
        <v>16085609.205366001</v>
      </c>
      <c r="R869" s="25">
        <f t="array" aca="1" ref="R869" ca="1">INDEX('Lorri 401b'!L:L,MATCH('Retirement Calculator'!A869,'Lorri 401b'!N:N,0),0)</f>
        <v>12586821.234790465</v>
      </c>
      <c r="S869" s="25">
        <f t="shared" ca="1" si="787"/>
        <v>28672430.440156467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6404.7404596389215</v>
      </c>
      <c r="K870" s="25">
        <f t="shared" si="784"/>
        <v>16520.094745597391</v>
      </c>
      <c r="L870" s="25"/>
      <c r="N870" s="25">
        <f>'Combined Retirement'!$C$18/12</f>
        <v>33932.660666666663</v>
      </c>
      <c r="O870" s="25">
        <f t="shared" si="785"/>
        <v>11007.82546143035</v>
      </c>
      <c r="P870" s="25">
        <f t="shared" si="786"/>
        <v>22924.835205236312</v>
      </c>
      <c r="Q870" s="25">
        <f t="array" aca="1" ref="Q870" ca="1">INDEX('Isaac 401k'!L:L,MATCH('Retirement Calculator'!A870,'Isaac 401k'!N:N,0),0)</f>
        <v>16146201.150176805</v>
      </c>
      <c r="R870" s="25">
        <f t="array" aca="1" ref="R870" ca="1">INDEX('Lorri 401b'!L:L,MATCH('Retirement Calculator'!A870,'Lorri 401b'!N:N,0),0)</f>
        <v>12622677.394795055</v>
      </c>
      <c r="S870" s="25">
        <f t="shared" ca="1" si="787"/>
        <v>28768878.544971861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6404.7404596389215</v>
      </c>
      <c r="K871" s="25">
        <f t="shared" si="784"/>
        <v>16520.094745597391</v>
      </c>
      <c r="L871" s="25"/>
      <c r="N871" s="25">
        <f>'Combined Retirement'!$C$18/12</f>
        <v>33932.660666666663</v>
      </c>
      <c r="O871" s="25">
        <f t="shared" si="785"/>
        <v>11007.82546143035</v>
      </c>
      <c r="P871" s="25">
        <f t="shared" si="786"/>
        <v>22924.835205236312</v>
      </c>
      <c r="Q871" s="25">
        <f t="array" aca="1" ref="Q871" ca="1">INDEX('Isaac 401k'!L:L,MATCH('Retirement Calculator'!A871,'Isaac 401k'!N:N,0),0)</f>
        <v>16207045.561424321</v>
      </c>
      <c r="R871" s="25">
        <f t="array" aca="1" ref="R871" ca="1">INDEX('Lorri 401b'!L:L,MATCH('Retirement Calculator'!A871,'Lorri 401b'!N:N,0),0)</f>
        <v>12658682.95546633</v>
      </c>
      <c r="S871" s="25">
        <f t="shared" ca="1" si="787"/>
        <v>28865728.516890652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6404.7404596389215</v>
      </c>
      <c r="K872" s="25">
        <f t="shared" si="784"/>
        <v>16520.094745597391</v>
      </c>
      <c r="L872" s="25"/>
      <c r="N872" s="25">
        <f>'Combined Retirement'!$C$18/12</f>
        <v>33932.660666666663</v>
      </c>
      <c r="O872" s="25">
        <f t="shared" si="785"/>
        <v>11007.82546143035</v>
      </c>
      <c r="P872" s="25">
        <f t="shared" si="786"/>
        <v>22924.835205236312</v>
      </c>
      <c r="Q872" s="25">
        <f t="array" aca="1" ref="Q872" ca="1">INDEX('Isaac 401k'!L:L,MATCH('Retirement Calculator'!A872,'Isaac 401k'!N:N,0),0)</f>
        <v>16268143.491052033</v>
      </c>
      <c r="R872" s="25">
        <f t="array" aca="1" ref="R872" ca="1">INDEX('Lorri 401b'!L:L,MATCH('Retirement Calculator'!A872,'Lorri 401b'!N:N,0),0)</f>
        <v>12694838.539307069</v>
      </c>
      <c r="S872" s="25">
        <f t="shared" ca="1" si="787"/>
        <v>28962982.030359104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6404.7404596389215</v>
      </c>
      <c r="K873" s="25">
        <f t="shared" si="784"/>
        <v>16520.094745597391</v>
      </c>
      <c r="L873" s="25"/>
      <c r="N873" s="25">
        <f>'Combined Retirement'!$C$18/12</f>
        <v>33932.660666666663</v>
      </c>
      <c r="O873" s="25">
        <f t="shared" si="785"/>
        <v>11007.82546143035</v>
      </c>
      <c r="P873" s="25">
        <f t="shared" si="786"/>
        <v>22924.835205236312</v>
      </c>
      <c r="Q873" s="25">
        <f t="array" aca="1" ref="Q873" ca="1">INDEX('Isaac 401k'!L:L,MATCH('Retirement Calculator'!A873,'Isaac 401k'!N:N,0),0)</f>
        <v>16329495.99538653</v>
      </c>
      <c r="R873" s="25">
        <f t="array" aca="1" ref="R873" ca="1">INDEX('Lorri 401b'!L:L,MATCH('Retirement Calculator'!A873,'Lorri 401b'!N:N,0),0)</f>
        <v>12731144.771413812</v>
      </c>
      <c r="S873" s="25">
        <f t="shared" ca="1" si="787"/>
        <v>29060640.766800344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6404.7404596389215</v>
      </c>
      <c r="K874" s="25">
        <f t="shared" si="784"/>
        <v>16520.094745597391</v>
      </c>
      <c r="L874" s="25"/>
      <c r="N874" s="25">
        <f>'Combined Retirement'!$C$18/12</f>
        <v>33932.660666666663</v>
      </c>
      <c r="O874" s="25">
        <f t="shared" si="785"/>
        <v>11007.82546143035</v>
      </c>
      <c r="P874" s="25">
        <f t="shared" si="786"/>
        <v>22924.835205236312</v>
      </c>
      <c r="Q874" s="25">
        <f t="array" aca="1" ref="Q874" ca="1">INDEX('Isaac 401k'!L:L,MATCH('Retirement Calculator'!A874,'Isaac 401k'!N:N,0),0)</f>
        <v>16391104.135155752</v>
      </c>
      <c r="R874" s="25">
        <f t="array" aca="1" ref="R874" ca="1">INDEX('Lorri 401b'!L:L,MATCH('Retirement Calculator'!A874,'Lorri 401b'!N:N,0),0)</f>
        <v>12767602.279487666</v>
      </c>
      <c r="S874" s="25">
        <f t="shared" ca="1" si="787"/>
        <v>29158706.414643418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6404.7404596389215</v>
      </c>
      <c r="K875" s="25">
        <f t="shared" si="784"/>
        <v>16520.094745597391</v>
      </c>
      <c r="L875" s="25"/>
      <c r="N875" s="25">
        <f>'Combined Retirement'!$C$18/12</f>
        <v>33932.660666666663</v>
      </c>
      <c r="O875" s="25">
        <f t="shared" si="785"/>
        <v>11007.82546143035</v>
      </c>
      <c r="P875" s="25">
        <f t="shared" si="786"/>
        <v>22924.835205236312</v>
      </c>
      <c r="Q875" s="25">
        <f t="array" aca="1" ref="Q875" ca="1">INDEX('Isaac 401k'!L:L,MATCH('Retirement Calculator'!A875,'Isaac 401k'!N:N,0),0)</f>
        <v>16452968.975507347</v>
      </c>
      <c r="R875" s="25">
        <f t="array" aca="1" ref="R875" ca="1">INDEX('Lorri 401b'!L:L,MATCH('Retirement Calculator'!A875,'Lorri 401b'!N:N,0),0)</f>
        <v>12804211.69384516</v>
      </c>
      <c r="S875" s="25">
        <f t="shared" ca="1" si="787"/>
        <v>29257180.669352509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6404.7404596389215</v>
      </c>
      <c r="K876" s="25">
        <f t="shared" si="784"/>
        <v>16520.094745597391</v>
      </c>
      <c r="L876" s="25"/>
      <c r="N876" s="25">
        <f>'Combined Retirement'!$C$18/12</f>
        <v>33932.660666666663</v>
      </c>
      <c r="O876" s="25">
        <f t="shared" si="785"/>
        <v>11007.82546143035</v>
      </c>
      <c r="P876" s="25">
        <f t="shared" si="786"/>
        <v>22924.835205236312</v>
      </c>
      <c r="Q876" s="25">
        <f t="array" aca="1" ref="Q876" ca="1">INDEX('Isaac 401k'!L:L,MATCH('Retirement Calculator'!A876,'Isaac 401k'!N:N,0),0)</f>
        <v>16515091.586027073</v>
      </c>
      <c r="R876" s="25">
        <f t="array" aca="1" ref="R876" ca="1">INDEX('Lorri 401b'!L:L,MATCH('Retirement Calculator'!A876,'Lorri 401b'!N:N,0),0)</f>
        <v>12840973.647429146</v>
      </c>
      <c r="S876" s="25">
        <f t="shared" ca="1" si="787"/>
        <v>29356065.233456217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6404.7404596389215</v>
      </c>
      <c r="K877" s="25">
        <f t="shared" si="784"/>
        <v>16520.094745597391</v>
      </c>
      <c r="L877" s="25"/>
      <c r="N877" s="25">
        <f>'Combined Retirement'!$C$18/12</f>
        <v>33932.660666666663</v>
      </c>
      <c r="O877" s="25">
        <f t="shared" si="785"/>
        <v>11007.82546143035</v>
      </c>
      <c r="P877" s="25">
        <f t="shared" si="786"/>
        <v>22924.835205236312</v>
      </c>
      <c r="Q877" s="25">
        <f t="array" aca="1" ref="Q877" ca="1">INDEX('Isaac 401k'!L:L,MATCH('Retirement Calculator'!A877,'Isaac 401k'!N:N,0),0)</f>
        <v>16577473.040757297</v>
      </c>
      <c r="R877" s="25">
        <f t="array" aca="1" ref="R877" ca="1">INDEX('Lorri 401b'!L:L,MATCH('Retirement Calculator'!A877,'Lorri 401b'!N:N,0),0)</f>
        <v>12877888.77581973</v>
      </c>
      <c r="S877" s="25">
        <f t="shared" ca="1" si="787"/>
        <v>29455361.816577025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6404.7404596389215</v>
      </c>
      <c r="K878" s="25">
        <f t="shared" si="784"/>
        <v>16520.094745597391</v>
      </c>
      <c r="L878" s="25"/>
      <c r="N878" s="25">
        <f>'Combined Retirement'!$C$18/12</f>
        <v>33932.660666666663</v>
      </c>
      <c r="O878" s="25">
        <f t="shared" si="785"/>
        <v>11007.82546143035</v>
      </c>
      <c r="P878" s="25">
        <f t="shared" si="786"/>
        <v>22924.835205236312</v>
      </c>
      <c r="Q878" s="25">
        <f t="array" aca="1" ref="Q878" ca="1">INDEX('Isaac 401k'!L:L,MATCH('Retirement Calculator'!A878,'Isaac 401k'!N:N,0),0)</f>
        <v>16640114.418215564</v>
      </c>
      <c r="R878" s="25">
        <f t="array" aca="1" ref="R878" ca="1">INDEX('Lorri 401b'!L:L,MATCH('Retirement Calculator'!A878,'Lorri 401b'!N:N,0),0)</f>
        <v>12914957.717245275</v>
      </c>
      <c r="S878" s="25">
        <f t="shared" ca="1" si="787"/>
        <v>29555072.135460839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6404.7404596389215</v>
      </c>
      <c r="K879" s="25">
        <f t="shared" si="784"/>
        <v>16520.094745597391</v>
      </c>
      <c r="L879" s="25"/>
      <c r="N879" s="25">
        <f>'Combined Retirement'!$C$18/12</f>
        <v>33932.660666666663</v>
      </c>
      <c r="O879" s="25">
        <f t="shared" si="785"/>
        <v>11007.82546143035</v>
      </c>
      <c r="P879" s="25">
        <f t="shared" si="786"/>
        <v>22924.835205236312</v>
      </c>
      <c r="Q879" s="25">
        <f t="array" aca="1" ref="Q879" ca="1">INDEX('Isaac 401k'!L:L,MATCH('Retirement Calculator'!A879,'Isaac 401k'!N:N,0),0)</f>
        <v>16703016.80141324</v>
      </c>
      <c r="R879" s="25">
        <f t="array" aca="1" ref="R879" ca="1">INDEX('Lorri 401b'!L:L,MATCH('Retirement Calculator'!A879,'Lorri 401b'!N:N,0),0)</f>
        <v>12952181.112593427</v>
      </c>
      <c r="S879" s="25">
        <f t="shared" ca="1" si="787"/>
        <v>29655197.914006665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6404.7404596389215</v>
      </c>
      <c r="K880" s="25">
        <f t="shared" si="784"/>
        <v>16520.094745597391</v>
      </c>
      <c r="L880" s="25"/>
      <c r="N880" s="25">
        <f>'Combined Retirement'!$C$18/12</f>
        <v>33932.660666666663</v>
      </c>
      <c r="O880" s="25">
        <f t="shared" si="785"/>
        <v>11007.82546143035</v>
      </c>
      <c r="P880" s="25">
        <f t="shared" si="786"/>
        <v>22924.835205236312</v>
      </c>
      <c r="Q880" s="25">
        <f t="array" aca="1" ref="Q880" ca="1">INDEX('Isaac 401k'!L:L,MATCH('Retirement Calculator'!A880,'Isaac 401k'!N:N,0),0)</f>
        <v>16766181.277874241</v>
      </c>
      <c r="R880" s="25">
        <f t="array" aca="1" ref="R880" ca="1">INDEX('Lorri 401b'!L:L,MATCH('Retirement Calculator'!A880,'Lorri 401b'!N:N,0),0)</f>
        <v>12989559.605422197</v>
      </c>
      <c r="S880" s="25">
        <f t="shared" ca="1" si="787"/>
        <v>29755740.883296438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6404.7404596389215</v>
      </c>
      <c r="K881" s="25">
        <f t="shared" si="784"/>
        <v>16520.094745597391</v>
      </c>
      <c r="L881" s="25"/>
      <c r="N881" s="25">
        <f>'Combined Retirement'!$C$18/12</f>
        <v>33932.660666666663</v>
      </c>
      <c r="O881" s="25">
        <f t="shared" si="785"/>
        <v>11007.82546143035</v>
      </c>
      <c r="P881" s="25">
        <f t="shared" si="786"/>
        <v>22924.835205236312</v>
      </c>
      <c r="Q881" s="25">
        <f t="array" aca="1" ref="Q881" ca="1">INDEX('Isaac 401k'!L:L,MATCH('Retirement Calculator'!A881,'Isaac 401k'!N:N,0),0)</f>
        <v>16829608.939653829</v>
      </c>
      <c r="R881" s="25">
        <f t="array" aca="1" ref="R881" ca="1">INDEX('Lorri 401b'!L:L,MATCH('Retirement Calculator'!A881,'Lorri 401b'!N:N,0),0)</f>
        <v>13027093.841971086</v>
      </c>
      <c r="S881" s="25">
        <f t="shared" ca="1" si="787"/>
        <v>29856702.781624913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6404.7404596389215</v>
      </c>
      <c r="K882" s="25">
        <f t="shared" si="784"/>
        <v>16520.094745597391</v>
      </c>
      <c r="L882" s="25"/>
      <c r="N882" s="25">
        <f>'Combined Retirement'!$C$18/12</f>
        <v>33932.660666666663</v>
      </c>
      <c r="O882" s="25">
        <f t="shared" si="785"/>
        <v>11007.82546143035</v>
      </c>
      <c r="P882" s="25">
        <f t="shared" si="786"/>
        <v>22924.835205236312</v>
      </c>
      <c r="Q882" s="25">
        <f t="array" aca="1" ref="Q882" ca="1">INDEX('Isaac 401k'!L:L,MATCH('Retirement Calculator'!A882,'Isaac 401k'!N:N,0),0)</f>
        <v>16893300.883357499</v>
      </c>
      <c r="R882" s="25">
        <f t="array" aca="1" ref="R882" ca="1">INDEX('Lorri 401b'!L:L,MATCH('Retirement Calculator'!A882,'Lorri 401b'!N:N,0),0)</f>
        <v>13064784.471172262</v>
      </c>
      <c r="S882" s="25">
        <f t="shared" ca="1" si="787"/>
        <v>29958085.354529761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6404.7404596389215</v>
      </c>
      <c r="K883" s="25">
        <f t="shared" si="784"/>
        <v>16520.094745597391</v>
      </c>
      <c r="L883" s="25"/>
      <c r="N883" s="25">
        <f>'Combined Retirement'!$C$18/12</f>
        <v>33932.660666666663</v>
      </c>
      <c r="O883" s="25">
        <f t="shared" si="785"/>
        <v>11007.82546143035</v>
      </c>
      <c r="P883" s="25">
        <f t="shared" si="786"/>
        <v>22924.835205236312</v>
      </c>
      <c r="Q883" s="25">
        <f t="array" aca="1" ref="Q883" ca="1">INDEX('Isaac 401k'!L:L,MATCH('Retirement Calculator'!A883,'Isaac 401k'!N:N,0),0)</f>
        <v>16957258.210159935</v>
      </c>
      <c r="R883" s="25">
        <f t="array" aca="1" ref="R883" ca="1">INDEX('Lorri 401b'!L:L,MATCH('Retirement Calculator'!A883,'Lorri 401b'!N:N,0),0)</f>
        <v>13102632.144661777</v>
      </c>
      <c r="S883" s="25">
        <f t="shared" ca="1" si="787"/>
        <v>30059890.354821712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6404.7404596389215</v>
      </c>
      <c r="K884" s="25">
        <f t="shared" si="784"/>
        <v>16520.094745597391</v>
      </c>
      <c r="L884" s="25"/>
      <c r="N884" s="25">
        <f>'Combined Retirement'!$C$18/12</f>
        <v>33932.660666666663</v>
      </c>
      <c r="O884" s="25">
        <f t="shared" si="785"/>
        <v>11007.82546143035</v>
      </c>
      <c r="P884" s="25">
        <f t="shared" si="786"/>
        <v>22924.835205236312</v>
      </c>
      <c r="Q884" s="25">
        <f t="array" aca="1" ref="Q884" ca="1">INDEX('Isaac 401k'!L:L,MATCH('Retirement Calculator'!A884,'Isaac 401k'!N:N,0),0)</f>
        <v>17021482.025824048</v>
      </c>
      <c r="R884" s="25">
        <f t="array" aca="1" ref="R884" ca="1">INDEX('Lorri 401b'!L:L,MATCH('Retirement Calculator'!A884,'Lorri 401b'!N:N,0),0)</f>
        <v>13140637.516790831</v>
      </c>
      <c r="S884" s="25">
        <f t="shared" ca="1" si="787"/>
        <v>30162119.542614877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6404.7404596389215</v>
      </c>
      <c r="K885" s="25">
        <f t="shared" si="784"/>
        <v>16520.094745597391</v>
      </c>
      <c r="L885" s="25"/>
      <c r="N885" s="25">
        <f>'Combined Retirement'!$C$18/12</f>
        <v>33932.660666666663</v>
      </c>
      <c r="O885" s="25">
        <f t="shared" si="785"/>
        <v>11007.82546143035</v>
      </c>
      <c r="P885" s="25">
        <f t="shared" si="786"/>
        <v>22924.835205236312</v>
      </c>
      <c r="Q885" s="25">
        <f t="array" aca="1" ref="Q885" ca="1">INDEX('Isaac 401k'!L:L,MATCH('Retirement Calculator'!A885,'Isaac 401k'!N:N,0),0)</f>
        <v>17085973.440720093</v>
      </c>
      <c r="R885" s="25">
        <f t="array" aca="1" ref="R885" ca="1">INDEX('Lorri 401b'!L:L,MATCH('Retirement Calculator'!A885,'Lorri 401b'!N:N,0),0)</f>
        <v>13178801.244637089</v>
      </c>
      <c r="S885" s="25">
        <f t="shared" ca="1" si="787"/>
        <v>30264774.685357183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6404.7404596389215</v>
      </c>
      <c r="K886" s="25">
        <f t="shared" si="784"/>
        <v>16520.094745597391</v>
      </c>
      <c r="L886" s="25"/>
      <c r="N886" s="25">
        <f>'Combined Retirement'!$C$18/12</f>
        <v>33932.660666666663</v>
      </c>
      <c r="O886" s="25">
        <f t="shared" si="785"/>
        <v>11007.82546143035</v>
      </c>
      <c r="P886" s="25">
        <f t="shared" si="786"/>
        <v>22924.835205236312</v>
      </c>
      <c r="Q886" s="25">
        <f t="array" aca="1" ref="Q886" ca="1">INDEX('Isaac 401k'!L:L,MATCH('Retirement Calculator'!A886,'Isaac 401k'!N:N,0),0)</f>
        <v>17150733.569844872</v>
      </c>
      <c r="R886" s="25">
        <f t="array" aca="1" ref="R886" ca="1">INDEX('Lorri 401b'!L:L,MATCH('Retirement Calculator'!A886,'Lorri 401b'!N:N,0),0)</f>
        <v>13217123.988016039</v>
      </c>
      <c r="S886" s="25">
        <f t="shared" ca="1" si="787"/>
        <v>30367857.557860911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6404.7404596389215</v>
      </c>
      <c r="K887" s="25">
        <f t="shared" si="784"/>
        <v>16520.094745597391</v>
      </c>
      <c r="L887" s="25"/>
      <c r="N887" s="25">
        <f>'Combined Retirement'!$C$18/12</f>
        <v>33932.660666666663</v>
      </c>
      <c r="O887" s="25">
        <f t="shared" si="785"/>
        <v>11007.82546143035</v>
      </c>
      <c r="P887" s="25">
        <f t="shared" si="786"/>
        <v>22924.835205236312</v>
      </c>
      <c r="Q887" s="25">
        <f t="array" aca="1" ref="Q887" ca="1">INDEX('Isaac 401k'!L:L,MATCH('Retirement Calculator'!A887,'Isaac 401k'!N:N,0),0)</f>
        <v>17215763.532841004</v>
      </c>
      <c r="R887" s="25">
        <f t="array" aca="1" ref="R887" ca="1">INDEX('Lorri 401b'!L:L,MATCH('Retirement Calculator'!A887,'Lorri 401b'!N:N,0),0)</f>
        <v>13255606.409492403</v>
      </c>
      <c r="S887" s="25">
        <f t="shared" ca="1" si="787"/>
        <v>30471369.942333408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6404.7404596389215</v>
      </c>
      <c r="K888" s="25">
        <f t="shared" si="784"/>
        <v>16520.094745597391</v>
      </c>
      <c r="L888" s="25"/>
      <c r="N888" s="25">
        <f>'Combined Retirement'!$C$18/12</f>
        <v>33932.660666666663</v>
      </c>
      <c r="O888" s="25">
        <f t="shared" si="785"/>
        <v>11007.82546143035</v>
      </c>
      <c r="P888" s="25">
        <f t="shared" si="786"/>
        <v>22924.835205236312</v>
      </c>
      <c r="Q888" s="25">
        <f t="array" aca="1" ref="Q888" ca="1">INDEX('Isaac 401k'!L:L,MATCH('Retirement Calculator'!A888,'Isaac 401k'!N:N,0),0)</f>
        <v>17281064.454016287</v>
      </c>
      <c r="R888" s="25">
        <f t="array" aca="1" ref="R888" ca="1">INDEX('Lorri 401b'!L:L,MATCH('Retirement Calculator'!A888,'Lorri 401b'!N:N,0),0)</f>
        <v>13294249.174391584</v>
      </c>
      <c r="S888" s="25">
        <f t="shared" ca="1" si="787"/>
        <v>30575313.628407873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6404.7404596389215</v>
      </c>
      <c r="K889" s="25">
        <f t="shared" si="784"/>
        <v>16520.094745597391</v>
      </c>
      <c r="L889" s="25"/>
      <c r="N889" s="25">
        <f>'Combined Retirement'!$C$18/12</f>
        <v>33932.660666666663</v>
      </c>
      <c r="O889" s="25">
        <f t="shared" si="785"/>
        <v>11007.82546143035</v>
      </c>
      <c r="P889" s="25">
        <f t="shared" si="786"/>
        <v>22924.835205236312</v>
      </c>
      <c r="Q889" s="25">
        <f t="array" aca="1" ref="Q889" ca="1">INDEX('Isaac 401k'!L:L,MATCH('Retirement Calculator'!A889,'Isaac 401k'!N:N,0),0)</f>
        <v>17346637.462363135</v>
      </c>
      <c r="R889" s="25">
        <f t="array" aca="1" ref="R889" ca="1">INDEX('Lorri 401b'!L:L,MATCH('Retirement Calculator'!A889,'Lorri 401b'!N:N,0),0)</f>
        <v>13333052.950811179</v>
      </c>
      <c r="S889" s="25">
        <f t="shared" ca="1" si="787"/>
        <v>30679690.413174316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6404.7404596389215</v>
      </c>
      <c r="K890" s="25">
        <f t="shared" si="784"/>
        <v>16520.094745597391</v>
      </c>
      <c r="L890" s="25"/>
      <c r="N890" s="25">
        <f>'Combined Retirement'!$C$18/12</f>
        <v>33932.660666666663</v>
      </c>
      <c r="O890" s="25">
        <f t="shared" si="785"/>
        <v>11007.82546143035</v>
      </c>
      <c r="P890" s="25">
        <f t="shared" si="786"/>
        <v>22924.835205236312</v>
      </c>
      <c r="Q890" s="25">
        <f t="array" aca="1" ref="Q890" ca="1">INDEX('Isaac 401k'!L:L,MATCH('Retirement Calculator'!A890,'Isaac 401k'!N:N,0),0)</f>
        <v>17412483.691578094</v>
      </c>
      <c r="R890" s="25">
        <f t="array" aca="1" ref="R890" ca="1">INDEX('Lorri 401b'!L:L,MATCH('Retirement Calculator'!A890,'Lorri 401b'!N:N,0),0)</f>
        <v>13372018.409632523</v>
      </c>
      <c r="S890" s="25">
        <f t="shared" ca="1" si="787"/>
        <v>30784502.101210617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6404.7404596389215</v>
      </c>
      <c r="K891" s="25">
        <f t="shared" si="784"/>
        <v>16520.094745597391</v>
      </c>
      <c r="L891" s="25"/>
      <c r="N891" s="25">
        <f>'Combined Retirement'!$C$18/12</f>
        <v>33932.660666666663</v>
      </c>
      <c r="O891" s="25">
        <f t="shared" si="785"/>
        <v>11007.82546143035</v>
      </c>
      <c r="P891" s="25">
        <f t="shared" si="786"/>
        <v>22924.835205236312</v>
      </c>
      <c r="Q891" s="25">
        <f t="array" aca="1" ref="Q891" ca="1">INDEX('Isaac 401k'!L:L,MATCH('Retirement Calculator'!A891,'Isaac 401k'!N:N,0),0)</f>
        <v>17478604.280081447</v>
      </c>
      <c r="R891" s="25">
        <f t="array" aca="1" ref="R891" ca="1">INDEX('Lorri 401b'!L:L,MATCH('Retirement Calculator'!A891,'Lorri 401b'!N:N,0),0)</f>
        <v>13411146.224532288</v>
      </c>
      <c r="S891" s="25">
        <f t="shared" ca="1" si="787"/>
        <v>30889750.504613735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6404.7404596389215</v>
      </c>
      <c r="K892" s="25">
        <f t="shared" si="784"/>
        <v>16520.094745597391</v>
      </c>
      <c r="L892" s="25"/>
      <c r="N892" s="25">
        <f>'Combined Retirement'!$C$18/12</f>
        <v>33932.660666666663</v>
      </c>
      <c r="O892" s="25">
        <f t="shared" si="785"/>
        <v>11007.82546143035</v>
      </c>
      <c r="P892" s="25">
        <f t="shared" si="786"/>
        <v>22924.835205236312</v>
      </c>
      <c r="Q892" s="25">
        <f t="array" aca="1" ref="Q892" ca="1">INDEX('Isaac 401k'!L:L,MATCH('Retirement Calculator'!A892,'Isaac 401k'!N:N,0),0)</f>
        <v>17545000.371036898</v>
      </c>
      <c r="R892" s="25">
        <f t="array" aca="1" ref="R892" ca="1">INDEX('Lorri 401b'!L:L,MATCH('Retirement Calculator'!A892,'Lorri 401b'!N:N,0),0)</f>
        <v>13450437.071994135</v>
      </c>
      <c r="S892" s="25">
        <f t="shared" ca="1" si="787"/>
        <v>30995437.443031035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6404.7404596389215</v>
      </c>
      <c r="K893" s="25">
        <f t="shared" si="784"/>
        <v>16520.094745597391</v>
      </c>
      <c r="L893" s="25"/>
      <c r="N893" s="25">
        <f>'Combined Retirement'!$C$18/12</f>
        <v>33932.660666666663</v>
      </c>
      <c r="O893" s="25">
        <f t="shared" si="785"/>
        <v>11007.82546143035</v>
      </c>
      <c r="P893" s="25">
        <f t="shared" si="786"/>
        <v>22924.835205236312</v>
      </c>
      <c r="Q893" s="25">
        <f t="array" aca="1" ref="Q893" ca="1">INDEX('Isaac 401k'!L:L,MATCH('Retirement Calculator'!A893,'Isaac 401k'!N:N,0),0)</f>
        <v>17611673.112371329</v>
      </c>
      <c r="R893" s="25">
        <f t="array" aca="1" ref="R893" ca="1">INDEX('Lorri 401b'!L:L,MATCH('Retirement Calculator'!A893,'Lorri 401b'!N:N,0),0)</f>
        <v>13489891.631320408</v>
      </c>
      <c r="S893" s="25">
        <f t="shared" ca="1" si="787"/>
        <v>31101564.743691735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6404.7404596389215</v>
      </c>
      <c r="K894" s="25">
        <f t="shared" si="784"/>
        <v>16520.094745597391</v>
      </c>
      <c r="L894" s="25"/>
      <c r="N894" s="25">
        <f>'Combined Retirement'!$C$18/12</f>
        <v>33932.660666666663</v>
      </c>
      <c r="O894" s="25">
        <f t="shared" si="785"/>
        <v>11007.82546143035</v>
      </c>
      <c r="P894" s="25">
        <f t="shared" si="786"/>
        <v>22924.835205236312</v>
      </c>
      <c r="Q894" s="25">
        <f t="array" aca="1" ref="Q894" ca="1">INDEX('Isaac 401k'!L:L,MATCH('Retirement Calculator'!A894,'Isaac 401k'!N:N,0),0)</f>
        <v>17678623.656794656</v>
      </c>
      <c r="R894" s="25">
        <f t="array" aca="1" ref="R894" ca="1">INDEX('Lorri 401b'!L:L,MATCH('Retirement Calculator'!A894,'Lorri 401b'!N:N,0),0)</f>
        <v>13529510.584643872</v>
      </c>
      <c r="S894" s="25">
        <f t="shared" ca="1" si="787"/>
        <v>31208134.24143853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6404.7404596389215</v>
      </c>
      <c r="K895" s="25">
        <f t="shared" si="784"/>
        <v>16520.094745597391</v>
      </c>
      <c r="L895" s="25"/>
      <c r="N895" s="25">
        <f>'Combined Retirement'!$C$18/12</f>
        <v>33932.660666666663</v>
      </c>
      <c r="O895" s="25">
        <f t="shared" si="785"/>
        <v>11007.82546143035</v>
      </c>
      <c r="P895" s="25">
        <f t="shared" si="786"/>
        <v>22924.835205236312</v>
      </c>
      <c r="Q895" s="25">
        <f t="array" aca="1" ref="Q895" ca="1">INDEX('Isaac 401k'!L:L,MATCH('Retirement Calculator'!A895,'Isaac 401k'!N:N,0),0)</f>
        <v>17745853.161819745</v>
      </c>
      <c r="R895" s="25">
        <f t="array" aca="1" ref="R895" ca="1">INDEX('Lorri 401b'!L:L,MATCH('Retirement Calculator'!A895,'Lorri 401b'!N:N,0),0)</f>
        <v>13569294.616939519</v>
      </c>
      <c r="S895" s="25">
        <f t="shared" ca="1" si="787"/>
        <v>31315147.778759263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6404.7404596389215</v>
      </c>
      <c r="K896" s="25">
        <f t="shared" si="784"/>
        <v>16520.094745597391</v>
      </c>
      <c r="L896" s="25"/>
      <c r="N896" s="25">
        <f>'Combined Retirement'!$C$18/12</f>
        <v>33932.660666666663</v>
      </c>
      <c r="O896" s="25">
        <f t="shared" si="785"/>
        <v>11007.82546143035</v>
      </c>
      <c r="P896" s="25">
        <f t="shared" si="786"/>
        <v>22924.835205236312</v>
      </c>
      <c r="Q896" s="25">
        <f t="array" aca="1" ref="Q896" ca="1">INDEX('Isaac 401k'!L:L,MATCH('Retirement Calculator'!A896,'Isaac 401k'!N:N,0),0)</f>
        <v>17813362.789782438</v>
      </c>
      <c r="R896" s="25">
        <f t="array" aca="1" ref="R896" ca="1">INDEX('Lorri 401b'!L:L,MATCH('Retirement Calculator'!A896,'Lorri 401b'!N:N,0),0)</f>
        <v>13609244.416036397</v>
      </c>
      <c r="S896" s="25">
        <f t="shared" ca="1" si="787"/>
        <v>31422607.205818836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6404.7404596389215</v>
      </c>
      <c r="K897" s="25">
        <f t="shared" si="784"/>
        <v>16520.094745597391</v>
      </c>
      <c r="L897" s="25"/>
      <c r="N897" s="25">
        <f>'Combined Retirement'!$C$18/12</f>
        <v>33932.660666666663</v>
      </c>
      <c r="O897" s="25">
        <f t="shared" si="785"/>
        <v>11007.82546143035</v>
      </c>
      <c r="P897" s="25">
        <f t="shared" si="786"/>
        <v>22924.835205236312</v>
      </c>
      <c r="Q897" s="25">
        <f t="array" aca="1" ref="Q897" ca="1">INDEX('Isaac 401k'!L:L,MATCH('Retirement Calculator'!A897,'Isaac 401k'!N:N,0),0)</f>
        <v>17881153.707861643</v>
      </c>
      <c r="R897" s="25">
        <f t="array" aca="1" ref="R897" ca="1">INDEX('Lorri 401b'!L:L,MATCH('Retirement Calculator'!A897,'Lorri 401b'!N:N,0),0)</f>
        <v>13649360.672629513</v>
      </c>
      <c r="S897" s="25">
        <f t="shared" ca="1" si="787"/>
        <v>31530514.380491156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6404.7404596389215</v>
      </c>
      <c r="K898" s="25">
        <f t="shared" si="784"/>
        <v>16520.094745597391</v>
      </c>
      <c r="L898" s="25"/>
      <c r="N898" s="25">
        <f>'Combined Retirement'!$C$18/12</f>
        <v>33932.660666666663</v>
      </c>
      <c r="O898" s="25">
        <f t="shared" si="785"/>
        <v>11007.82546143035</v>
      </c>
      <c r="P898" s="25">
        <f t="shared" si="786"/>
        <v>22924.835205236312</v>
      </c>
      <c r="Q898" s="25">
        <f t="array" aca="1" ref="Q898" ca="1">INDEX('Isaac 401k'!L:L,MATCH('Retirement Calculator'!A898,'Isaac 401k'!N:N,0),0)</f>
        <v>17949227.088099513</v>
      </c>
      <c r="R898" s="25">
        <f t="array" aca="1" ref="R898" ca="1">INDEX('Lorri 401b'!L:L,MATCH('Retirement Calculator'!A898,'Lorri 401b'!N:N,0),0)</f>
        <v>13689644.080291765</v>
      </c>
      <c r="S898" s="25">
        <f t="shared" ca="1" si="787"/>
        <v>31638871.16839128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6404.7404596389215</v>
      </c>
      <c r="K899" s="25">
        <f t="shared" si="784"/>
        <v>16520.094745597391</v>
      </c>
      <c r="L899" s="25"/>
      <c r="N899" s="25">
        <f>'Combined Retirement'!$C$18/12</f>
        <v>33932.660666666663</v>
      </c>
      <c r="O899" s="25">
        <f t="shared" si="785"/>
        <v>11007.82546143035</v>
      </c>
      <c r="P899" s="25">
        <f t="shared" si="786"/>
        <v>22924.835205236312</v>
      </c>
      <c r="Q899" s="25">
        <f t="array" aca="1" ref="Q899" ca="1">INDEX('Isaac 401k'!L:L,MATCH('Retirement Calculator'!A899,'Isaac 401k'!N:N,0),0)</f>
        <v>18017584.107421707</v>
      </c>
      <c r="R899" s="25">
        <f t="array" aca="1" ref="R899" ca="1">INDEX('Lorri 401b'!L:L,MATCH('Retirement Calculator'!A899,'Lorri 401b'!N:N,0),0)</f>
        <v>13730095.335485945</v>
      </c>
      <c r="S899" s="25">
        <f t="shared" ca="1" si="787"/>
        <v>31747679.442907654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6404.7404596389215</v>
      </c>
      <c r="K900" s="25">
        <f t="shared" si="784"/>
        <v>16520.094745597391</v>
      </c>
      <c r="L900" s="25"/>
      <c r="N900" s="25">
        <f>'Combined Retirement'!$C$18/12</f>
        <v>33932.660666666663</v>
      </c>
      <c r="O900" s="25">
        <f t="shared" si="785"/>
        <v>11007.82546143035</v>
      </c>
      <c r="P900" s="25">
        <f t="shared" si="786"/>
        <v>22924.835205236312</v>
      </c>
      <c r="Q900" s="25">
        <f t="array" aca="1" ref="Q900" ca="1">INDEX('Isaac 401k'!L:L,MATCH('Retirement Calculator'!A900,'Isaac 401k'!N:N,0),0)</f>
        <v>18086225.947657742</v>
      </c>
      <c r="R900" s="25">
        <f t="array" aca="1" ref="R900" ca="1">INDEX('Lorri 401b'!L:L,MATCH('Retirement Calculator'!A900,'Lorri 401b'!N:N,0),0)</f>
        <v>13770715.137576766</v>
      </c>
      <c r="S900" s="25">
        <f t="shared" ca="1" si="787"/>
        <v>31856941.085234508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6404.7404596389215</v>
      </c>
      <c r="K901" s="25">
        <f t="shared" si="784"/>
        <v>16520.094745597391</v>
      </c>
      <c r="L901" s="25"/>
      <c r="N901" s="25">
        <f>'Combined Retirement'!$C$18/12</f>
        <v>33932.660666666663</v>
      </c>
      <c r="O901" s="25">
        <f t="shared" si="785"/>
        <v>11007.82546143035</v>
      </c>
      <c r="P901" s="25">
        <f t="shared" si="786"/>
        <v>22924.835205236312</v>
      </c>
      <c r="Q901" s="25">
        <f t="array" aca="1" ref="Q901" ca="1">INDEX('Isaac 401k'!L:L,MATCH('Retirement Calculator'!A901,'Isaac 401k'!N:N,0),0)</f>
        <v>18155153.795561429</v>
      </c>
      <c r="R901" s="25">
        <f t="array" aca="1" ref="R901" ca="1">INDEX('Lorri 401b'!L:L,MATCH('Retirement Calculator'!A901,'Lorri 401b'!N:N,0),0)</f>
        <v>13811504.188842965</v>
      </c>
      <c r="S901" s="25">
        <f t="shared" ca="1" si="787"/>
        <v>31966657.984404393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6404.7404596389215</v>
      </c>
      <c r="K902" s="25">
        <f t="shared" si="784"/>
        <v>16520.094745597391</v>
      </c>
      <c r="L902" s="25"/>
      <c r="N902" s="25">
        <f>'Combined Retirement'!$C$18/12</f>
        <v>33932.660666666663</v>
      </c>
      <c r="O902" s="25">
        <f t="shared" si="785"/>
        <v>11007.82546143035</v>
      </c>
      <c r="P902" s="25">
        <f t="shared" si="786"/>
        <v>22924.835205236312</v>
      </c>
      <c r="Q902" s="25">
        <f t="array" aca="1" ref="Q902" ca="1">INDEX('Isaac 401k'!L:L,MATCH('Retirement Calculator'!A902,'Isaac 401k'!N:N,0),0)</f>
        <v>18224368.842831381</v>
      </c>
      <c r="R902" s="25">
        <f t="array" aca="1" ref="R902" ca="1">INDEX('Lorri 401b'!L:L,MATCH('Retirement Calculator'!A902,'Lorri 401b'!N:N,0),0)</f>
        <v>13852463.19448944</v>
      </c>
      <c r="S902" s="25">
        <f t="shared" ca="1" si="787"/>
        <v>32076832.037320822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6404.7404596389215</v>
      </c>
      <c r="K903" s="25">
        <f t="shared" si="784"/>
        <v>16520.094745597391</v>
      </c>
      <c r="L903" s="25"/>
      <c r="N903" s="25">
        <f>'Combined Retirement'!$C$18/12</f>
        <v>33932.660666666663</v>
      </c>
      <c r="O903" s="25">
        <f t="shared" si="785"/>
        <v>11007.82546143035</v>
      </c>
      <c r="P903" s="25">
        <f t="shared" si="786"/>
        <v>22924.835205236312</v>
      </c>
      <c r="Q903" s="25">
        <f t="array" aca="1" ref="Q903" ca="1">INDEX('Isaac 401k'!L:L,MATCH('Retirement Calculator'!A903,'Isaac 401k'!N:N,0),0)</f>
        <v>18293872.286131624</v>
      </c>
      <c r="R903" s="25">
        <f t="array" aca="1" ref="R903" ca="1">INDEX('Lorri 401b'!L:L,MATCH('Retirement Calculator'!A903,'Lorri 401b'!N:N,0),0)</f>
        <v>13893592.862659443</v>
      </c>
      <c r="S903" s="25">
        <f t="shared" ca="1" si="787"/>
        <v>32187465.148791067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6404.7404596389215</v>
      </c>
      <c r="K904" s="25">
        <f t="shared" si="784"/>
        <v>16520.094745597391</v>
      </c>
      <c r="L904" s="25"/>
      <c r="N904" s="25">
        <f>'Combined Retirement'!$C$18/12</f>
        <v>33932.660666666663</v>
      </c>
      <c r="O904" s="25">
        <f t="shared" si="785"/>
        <v>11007.82546143035</v>
      </c>
      <c r="P904" s="25">
        <f t="shared" si="786"/>
        <v>22924.835205236312</v>
      </c>
      <c r="Q904" s="25">
        <f t="array" aca="1" ref="Q904" ca="1">INDEX('Isaac 401k'!L:L,MATCH('Retirement Calculator'!A904,'Isaac 401k'!N:N,0),0)</f>
        <v>18363665.327112284</v>
      </c>
      <c r="R904" s="25">
        <f t="array" aca="1" ref="R904" ca="1">INDEX('Lorri 401b'!L:L,MATCH('Retirement Calculator'!A904,'Lorri 401b'!N:N,0),0)</f>
        <v>13934893.90444682</v>
      </c>
      <c r="S904" s="25">
        <f t="shared" ca="1" si="787"/>
        <v>32298559.231559105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6404.7404596389215</v>
      </c>
      <c r="K905" s="25">
        <f t="shared" si="784"/>
        <v>16520.094745597391</v>
      </c>
      <c r="L905" s="25"/>
      <c r="N905" s="25">
        <f>'Combined Retirement'!$C$18/12</f>
        <v>33932.660666666663</v>
      </c>
      <c r="O905" s="25">
        <f t="shared" si="785"/>
        <v>11007.82546143035</v>
      </c>
      <c r="P905" s="25">
        <f t="shared" si="786"/>
        <v>22924.835205236312</v>
      </c>
      <c r="Q905" s="25">
        <f t="array" aca="1" ref="Q905" ca="1">INDEX('Isaac 401k'!L:L,MATCH('Retirement Calculator'!A905,'Isaac 401k'!N:N,0),0)</f>
        <v>18433749.172430363</v>
      </c>
      <c r="R905" s="25">
        <f t="array" aca="1" ref="R905" ca="1">INDEX('Lorri 401b'!L:L,MATCH('Retirement Calculator'!A905,'Lorri 401b'!N:N,0),0)</f>
        <v>13976367.033908311</v>
      </c>
      <c r="S905" s="25">
        <f t="shared" ca="1" si="787"/>
        <v>32410116.206338674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6404.7404596389215</v>
      </c>
      <c r="K906" s="25">
        <f t="shared" si="784"/>
        <v>16520.094745597391</v>
      </c>
      <c r="L906" s="25"/>
      <c r="N906" s="25">
        <f>'Combined Retirement'!$C$18/12</f>
        <v>33932.660666666663</v>
      </c>
      <c r="O906" s="25">
        <f t="shared" si="785"/>
        <v>11007.82546143035</v>
      </c>
      <c r="P906" s="25">
        <f t="shared" si="786"/>
        <v>22924.835205236312</v>
      </c>
      <c r="Q906" s="25">
        <f t="array" aca="1" ref="Q906" ca="1">INDEX('Isaac 401k'!L:L,MATCH('Retirement Calculator'!A906,'Isaac 401k'!N:N,0),0)</f>
        <v>18504125.033770602</v>
      </c>
      <c r="R906" s="25">
        <f t="array" aca="1" ref="R906" ca="1">INDEX('Lorri 401b'!L:L,MATCH('Retirement Calculator'!A906,'Lorri 401b'!N:N,0),0)</f>
        <v>14018012.968075892</v>
      </c>
      <c r="S906" s="25">
        <f t="shared" ca="1" si="787"/>
        <v>32522138.001846492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6404.7404596389215</v>
      </c>
      <c r="K907" s="25">
        <f t="shared" si="784"/>
        <v>16520.094745597391</v>
      </c>
      <c r="L907" s="25"/>
      <c r="N907" s="25">
        <f>'Combined Retirement'!$C$18/12</f>
        <v>33932.660666666663</v>
      </c>
      <c r="O907" s="25">
        <f t="shared" si="785"/>
        <v>11007.82546143035</v>
      </c>
      <c r="P907" s="25">
        <f t="shared" si="786"/>
        <v>22924.835205236312</v>
      </c>
      <c r="Q907" s="25">
        <f t="array" aca="1" ref="Q907" ca="1">INDEX('Isaac 401k'!L:L,MATCH('Retirement Calculator'!A907,'Isaac 401k'!N:N,0),0)</f>
        <v>18574794.127866425</v>
      </c>
      <c r="R907" s="25">
        <f t="array" aca="1" ref="R907" ca="1">INDEX('Lorri 401b'!L:L,MATCH('Retirement Calculator'!A907,'Lorri 401b'!N:N,0),0)</f>
        <v>14059832.426969171</v>
      </c>
      <c r="S907" s="25">
        <f t="shared" ca="1" si="787"/>
        <v>32634626.554835595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6404.7404596389215</v>
      </c>
      <c r="K908" s="25">
        <f t="shared" si="784"/>
        <v>16520.094745597391</v>
      </c>
      <c r="L908" s="25"/>
      <c r="N908" s="25">
        <f>'Combined Retirement'!$C$18/12</f>
        <v>33932.660666666663</v>
      </c>
      <c r="O908" s="25">
        <f t="shared" si="785"/>
        <v>11007.82546143035</v>
      </c>
      <c r="P908" s="25">
        <f t="shared" si="786"/>
        <v>22924.835205236312</v>
      </c>
      <c r="Q908" s="25">
        <f t="array" aca="1" ref="Q908" ca="1">INDEX('Isaac 401k'!L:L,MATCH('Retirement Calculator'!A908,'Isaac 401k'!N:N,0),0)</f>
        <v>18645757.676520981</v>
      </c>
      <c r="R908" s="25">
        <f t="array" aca="1" ref="R908" ca="1">INDEX('Lorri 401b'!L:L,MATCH('Retirement Calculator'!A908,'Lorri 401b'!N:N,0),0)</f>
        <v>14101826.133607838</v>
      </c>
      <c r="S908" s="25">
        <f t="shared" ca="1" si="787"/>
        <v>32747583.810128819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6404.7404596389215</v>
      </c>
      <c r="K909" s="25">
        <f t="shared" si="784"/>
        <v>16520.094745597391</v>
      </c>
      <c r="L909" s="25"/>
      <c r="N909" s="25">
        <f>'Combined Retirement'!$C$18/12</f>
        <v>33932.660666666663</v>
      </c>
      <c r="O909" s="25">
        <f t="shared" si="785"/>
        <v>11007.82546143035</v>
      </c>
      <c r="P909" s="25">
        <f t="shared" si="786"/>
        <v>22924.835205236312</v>
      </c>
      <c r="Q909" s="25">
        <f t="array" aca="1" ref="Q909" ca="1">INDEX('Isaac 401k'!L:L,MATCH('Retirement Calculator'!A909,'Isaac 401k'!N:N,0),0)</f>
        <v>18717016.906628262</v>
      </c>
      <c r="R909" s="25">
        <f t="array" aca="1" ref="R909" ca="1">INDEX('Lorri 401b'!L:L,MATCH('Retirement Calculator'!A909,'Lorri 401b'!N:N,0),0)</f>
        <v>14143994.814024167</v>
      </c>
      <c r="S909" s="25">
        <f t="shared" ca="1" si="787"/>
        <v>32861011.720652431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6404.7404596389215</v>
      </c>
      <c r="K910" s="25">
        <f t="shared" si="784"/>
        <v>16520.094745597391</v>
      </c>
      <c r="L910" s="25"/>
      <c r="N910" s="25">
        <f>'Combined Retirement'!$C$18/12</f>
        <v>33932.660666666663</v>
      </c>
      <c r="O910" s="25">
        <f t="shared" si="785"/>
        <v>11007.82546143035</v>
      </c>
      <c r="P910" s="25">
        <f t="shared" si="786"/>
        <v>22924.835205236312</v>
      </c>
      <c r="Q910" s="25">
        <f t="array" aca="1" ref="Q910" ca="1">INDEX('Isaac 401k'!L:L,MATCH('Retirement Calculator'!A910,'Isaac 401k'!N:N,0),0)</f>
        <v>18788573.050194327</v>
      </c>
      <c r="R910" s="25">
        <f t="array" aca="1" ref="R910" ca="1">INDEX('Lorri 401b'!L:L,MATCH('Retirement Calculator'!A910,'Lorri 401b'!N:N,0),0)</f>
        <v>14186339.197275564</v>
      </c>
      <c r="S910" s="25">
        <f t="shared" ca="1" si="787"/>
        <v>32974912.247469891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6404.7404596389215</v>
      </c>
      <c r="K911" s="25">
        <f t="shared" si="784"/>
        <v>16520.094745597391</v>
      </c>
      <c r="L911" s="25"/>
      <c r="N911" s="25">
        <f>'Combined Retirement'!$C$18/12</f>
        <v>33932.660666666663</v>
      </c>
      <c r="O911" s="25">
        <f t="shared" si="785"/>
        <v>11007.82546143035</v>
      </c>
      <c r="P911" s="25">
        <f t="shared" si="786"/>
        <v>22924.835205236312</v>
      </c>
      <c r="Q911" s="25">
        <f t="array" aca="1" ref="Q911" ca="1">INDEX('Isaac 401k'!L:L,MATCH('Retirement Calculator'!A911,'Isaac 401k'!N:N,0),0)</f>
        <v>18860427.344358582</v>
      </c>
      <c r="R911" s="25">
        <f t="array" aca="1" ref="R911" ca="1">INDEX('Lorri 401b'!L:L,MATCH('Retirement Calculator'!A911,'Lorri 401b'!N:N,0),0)</f>
        <v>14228860.015457176</v>
      </c>
      <c r="S911" s="25">
        <f t="shared" ca="1" si="787"/>
        <v>33089287.359815758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6404.7404596389215</v>
      </c>
      <c r="K912" s="25">
        <f t="shared" si="784"/>
        <v>16520.094745597391</v>
      </c>
      <c r="L912" s="25"/>
      <c r="N912" s="25">
        <f>'Combined Retirement'!$C$18/12</f>
        <v>33932.660666666663</v>
      </c>
      <c r="O912" s="25">
        <f t="shared" si="785"/>
        <v>11007.82546143035</v>
      </c>
      <c r="P912" s="25">
        <f t="shared" si="786"/>
        <v>22924.835205236312</v>
      </c>
      <c r="Q912" s="25">
        <f t="array" aca="1" ref="Q912" ca="1">INDEX('Isaac 401k'!L:L,MATCH('Retirement Calculator'!A912,'Isaac 401k'!N:N,0),0)</f>
        <v>18932581.031415187</v>
      </c>
      <c r="R912" s="25">
        <f t="array" aca="1" ref="R912" ca="1">INDEX('Lorri 401b'!L:L,MATCH('Retirement Calculator'!A912,'Lorri 401b'!N:N,0),0)</f>
        <v>14271558.003714543</v>
      </c>
      <c r="S912" s="25">
        <f t="shared" ca="1" si="787"/>
        <v>33204139.03512973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6404.7404596389215</v>
      </c>
      <c r="K913" s="25">
        <f t="shared" si="784"/>
        <v>16520.094745597391</v>
      </c>
      <c r="L913" s="25"/>
      <c r="N913" s="25">
        <f>'Combined Retirement'!$C$18/12</f>
        <v>33932.660666666663</v>
      </c>
      <c r="O913" s="25">
        <f t="shared" si="785"/>
        <v>11007.82546143035</v>
      </c>
      <c r="P913" s="25">
        <f t="shared" si="786"/>
        <v>22924.835205236312</v>
      </c>
      <c r="Q913" s="25">
        <f t="array" aca="1" ref="Q913" ca="1">INDEX('Isaac 401k'!L:L,MATCH('Retirement Calculator'!A913,'Isaac 401k'!N:N,0),0)</f>
        <v>19005035.358834527</v>
      </c>
      <c r="R913" s="25">
        <f t="array" aca="1" ref="R913" ca="1">INDEX('Lorri 401b'!L:L,MATCH('Retirement Calculator'!A913,'Lorri 401b'!N:N,0),0)</f>
        <v>14314433.900256317</v>
      </c>
      <c r="S913" s="25">
        <f t="shared" ca="1" si="787"/>
        <v>33319469.259090845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6404.7404596389215</v>
      </c>
      <c r="K914" s="25">
        <f t="shared" si="784"/>
        <v>16520.094745597391</v>
      </c>
      <c r="L914" s="25"/>
      <c r="N914" s="25">
        <f>'Combined Retirement'!$C$18/12</f>
        <v>33932.660666666663</v>
      </c>
      <c r="O914" s="25">
        <f t="shared" si="785"/>
        <v>11007.82546143035</v>
      </c>
      <c r="P914" s="25">
        <f t="shared" si="786"/>
        <v>22924.835205236312</v>
      </c>
      <c r="Q914" s="25">
        <f t="array" aca="1" ref="Q914" ca="1">INDEX('Isaac 401k'!L:L,MATCH('Retirement Calculator'!A914,'Isaac 401k'!N:N,0),0)</f>
        <v>19077791.579284783</v>
      </c>
      <c r="R914" s="25">
        <f t="array" aca="1" ref="R914" ca="1">INDEX('Lorri 401b'!L:L,MATCH('Retirement Calculator'!A914,'Lorri 401b'!N:N,0),0)</f>
        <v>14357488.446367014</v>
      </c>
      <c r="S914" s="25">
        <f t="shared" ca="1" si="787"/>
        <v>33435280.025651798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6404.7404596389215</v>
      </c>
      <c r="K915" s="25">
        <f t="shared" si="784"/>
        <v>16520.094745597391</v>
      </c>
      <c r="L915" s="25"/>
      <c r="N915" s="25">
        <f>'Combined Retirement'!$C$18/12</f>
        <v>33932.660666666663</v>
      </c>
      <c r="O915" s="25">
        <f t="shared" si="785"/>
        <v>11007.82546143035</v>
      </c>
      <c r="P915" s="25">
        <f t="shared" si="786"/>
        <v>22924.835205236312</v>
      </c>
      <c r="Q915" s="25">
        <f t="array" aca="1" ref="Q915" ca="1">INDEX('Isaac 401k'!L:L,MATCH('Retirement Calculator'!A915,'Isaac 401k'!N:N,0),0)</f>
        <v>19150850.950653583</v>
      </c>
      <c r="R915" s="25">
        <f t="array" aca="1" ref="R915" ca="1">INDEX('Lorri 401b'!L:L,MATCH('Retirement Calculator'!A915,'Lorri 401b'!N:N,0),0)</f>
        <v>14400722.38641984</v>
      </c>
      <c r="S915" s="25">
        <f t="shared" ca="1" si="787"/>
        <v>33551573.337073423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6404.7404596389215</v>
      </c>
      <c r="K916" s="25">
        <f t="shared" si="784"/>
        <v>16520.094745597391</v>
      </c>
      <c r="L916" s="25"/>
      <c r="N916" s="25">
        <f>'Combined Retirement'!$C$18/12</f>
        <v>33932.660666666663</v>
      </c>
      <c r="O916" s="25">
        <f t="shared" si="785"/>
        <v>11007.82546143035</v>
      </c>
      <c r="P916" s="25">
        <f t="shared" si="786"/>
        <v>22924.835205236312</v>
      </c>
      <c r="Q916" s="25">
        <f t="array" aca="1" ref="Q916" ca="1">INDEX('Isaac 401k'!L:L,MATCH('Retirement Calculator'!A916,'Isaac 401k'!N:N,0),0)</f>
        <v>19224214.73606975</v>
      </c>
      <c r="R916" s="25">
        <f t="array" aca="1" ref="R916" ca="1">INDEX('Lorri 401b'!L:L,MATCH('Retirement Calculator'!A916,'Lorri 401b'!N:N,0),0)</f>
        <v>14444136.467889553</v>
      </c>
      <c r="S916" s="25">
        <f t="shared" ca="1" si="787"/>
        <v>33668351.203959301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6404.7404596389215</v>
      </c>
      <c r="K917" s="25">
        <f t="shared" si="784"/>
        <v>16520.094745597391</v>
      </c>
      <c r="L917" s="25"/>
      <c r="N917" s="25">
        <f>'Combined Retirement'!$C$18/12</f>
        <v>33932.660666666663</v>
      </c>
      <c r="O917" s="25">
        <f t="shared" si="785"/>
        <v>11007.82546143035</v>
      </c>
      <c r="P917" s="25">
        <f t="shared" si="786"/>
        <v>22924.835205236312</v>
      </c>
      <c r="Q917" s="25">
        <f t="array" aca="1" ref="Q917" ca="1">INDEX('Isaac 401k'!L:L,MATCH('Retirement Calculator'!A917,'Isaac 401k'!N:N,0),0)</f>
        <v>19297884.203925151</v>
      </c>
      <c r="R917" s="25">
        <f t="array" aca="1" ref="R917" ca="1">INDEX('Lorri 401b'!L:L,MATCH('Retirement Calculator'!A917,'Lorri 401b'!N:N,0),0)</f>
        <v>14487731.441365389</v>
      </c>
      <c r="S917" s="25">
        <f t="shared" ca="1" si="787"/>
        <v>33785615.645290539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6404.7404596389215</v>
      </c>
      <c r="K918" s="25">
        <f t="shared" si="784"/>
        <v>16520.094745597391</v>
      </c>
      <c r="L918" s="25"/>
      <c r="N918" s="25">
        <f>'Combined Retirement'!$C$18/12</f>
        <v>33932.660666666663</v>
      </c>
      <c r="O918" s="25">
        <f t="shared" si="785"/>
        <v>11007.82546143035</v>
      </c>
      <c r="P918" s="25">
        <f t="shared" si="786"/>
        <v>22924.835205236312</v>
      </c>
      <c r="Q918" s="25">
        <f t="array" aca="1" ref="Q918" ca="1">INDEX('Isaac 401k'!L:L,MATCH('Retirement Calculator'!A918,'Isaac 401k'!N:N,0),0)</f>
        <v>19371860.627896618</v>
      </c>
      <c r="R918" s="25">
        <f t="array" aca="1" ref="R918" ca="1">INDEX('Lorri 401b'!L:L,MATCH('Retirement Calculator'!A918,'Lorri 401b'!N:N,0),0)</f>
        <v>14531508.060564041</v>
      </c>
      <c r="S918" s="25">
        <f t="shared" ca="1" si="787"/>
        <v>33903368.688460663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6404.7404596389215</v>
      </c>
      <c r="K919" s="25">
        <f t="shared" si="784"/>
        <v>16520.094745597391</v>
      </c>
      <c r="L919" s="25"/>
      <c r="N919" s="25">
        <f>'Combined Retirement'!$C$18/12</f>
        <v>33932.660666666663</v>
      </c>
      <c r="O919" s="25">
        <f t="shared" si="785"/>
        <v>11007.82546143035</v>
      </c>
      <c r="P919" s="25">
        <f t="shared" si="786"/>
        <v>22924.835205236312</v>
      </c>
      <c r="Q919" s="25">
        <f t="array" aca="1" ref="Q919" ca="1">INDEX('Isaac 401k'!L:L,MATCH('Retirement Calculator'!A919,'Isaac 401k'!N:N,0),0)</f>
        <v>19446145.286967967</v>
      </c>
      <c r="R919" s="25">
        <f t="array" aca="1" ref="R919" ca="1">INDEX('Lorri 401b'!L:L,MATCH('Retirement Calculator'!A919,'Lorri 401b'!N:N,0),0)</f>
        <v>14575467.082342688</v>
      </c>
      <c r="S919" s="25">
        <f t="shared" ca="1" si="787"/>
        <v>34021612.369310655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6404.7404596389215</v>
      </c>
      <c r="K920" s="25">
        <f t="shared" si="784"/>
        <v>16520.094745597391</v>
      </c>
      <c r="L920" s="25"/>
      <c r="N920" s="25">
        <f>'Combined Retirement'!$C$18/12</f>
        <v>33932.660666666663</v>
      </c>
      <c r="O920" s="25">
        <f t="shared" si="785"/>
        <v>11007.82546143035</v>
      </c>
      <c r="P920" s="25">
        <f t="shared" si="786"/>
        <v>22924.835205236312</v>
      </c>
      <c r="Q920" s="25">
        <f t="array" aca="1" ref="Q920" ca="1">INDEX('Isaac 401k'!L:L,MATCH('Retirement Calculator'!A920,'Isaac 401k'!N:N,0),0)</f>
        <v>19520739.465452112</v>
      </c>
      <c r="R920" s="25">
        <f t="array" aca="1" ref="R920" ca="1">INDEX('Lorri 401b'!L:L,MATCH('Retirement Calculator'!A920,'Lorri 401b'!N:N,0),0)</f>
        <v>14619609.266712079</v>
      </c>
      <c r="S920" s="25">
        <f t="shared" ca="1" si="787"/>
        <v>34140348.732164189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6404.7404596389215</v>
      </c>
      <c r="K921" s="25">
        <f t="shared" si="784"/>
        <v>16520.094745597391</v>
      </c>
      <c r="L921" s="25"/>
      <c r="N921" s="25">
        <f>'Combined Retirement'!$C$18/12</f>
        <v>33932.660666666663</v>
      </c>
      <c r="O921" s="25">
        <f t="shared" si="785"/>
        <v>11007.82546143035</v>
      </c>
      <c r="P921" s="25">
        <f t="shared" si="786"/>
        <v>22924.835205236312</v>
      </c>
      <c r="Q921" s="25">
        <f t="array" aca="1" ref="Q921" ca="1">INDEX('Isaac 401k'!L:L,MATCH('Retirement Calculator'!A921,'Isaac 401k'!N:N,0),0)</f>
        <v>19595644.453013275</v>
      </c>
      <c r="R921" s="25">
        <f t="array" aca="1" ref="R921" ca="1">INDEX('Lorri 401b'!L:L,MATCH('Retirement Calculator'!A921,'Lorri 401b'!N:N,0),0)</f>
        <v>14663935.376849676</v>
      </c>
      <c r="S921" s="25">
        <f t="shared" ca="1" si="787"/>
        <v>34259579.829862952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6404.7404596389215</v>
      </c>
      <c r="K922" s="25">
        <f t="shared" si="784"/>
        <v>16520.094745597391</v>
      </c>
      <c r="L922" s="25"/>
      <c r="N922" s="25">
        <f>'Combined Retirement'!$C$18/12</f>
        <v>33932.660666666663</v>
      </c>
      <c r="O922" s="25">
        <f t="shared" si="785"/>
        <v>11007.82546143035</v>
      </c>
      <c r="P922" s="25">
        <f t="shared" si="786"/>
        <v>22924.835205236312</v>
      </c>
      <c r="Q922" s="25">
        <f t="array" aca="1" ref="Q922" ca="1">INDEX('Isaac 401k'!L:L,MATCH('Retirement Calculator'!A922,'Isaac 401k'!N:N,0),0)</f>
        <v>19670861.544689275</v>
      </c>
      <c r="R922" s="25">
        <f t="array" aca="1" ref="R922" ca="1">INDEX('Lorri 401b'!L:L,MATCH('Retirement Calculator'!A922,'Lorri 401b'!N:N,0),0)</f>
        <v>14708446.179112846</v>
      </c>
      <c r="S922" s="25">
        <f t="shared" ca="1" si="787"/>
        <v>34379307.723802119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6404.7404596389215</v>
      </c>
      <c r="K923" s="25">
        <f t="shared" si="784"/>
        <v>16520.094745597391</v>
      </c>
      <c r="L923" s="25"/>
      <c r="N923" s="25">
        <f>'Combined Retirement'!$C$18/12</f>
        <v>33932.660666666663</v>
      </c>
      <c r="O923" s="25">
        <f t="shared" si="785"/>
        <v>11007.82546143035</v>
      </c>
      <c r="P923" s="25">
        <f t="shared" si="786"/>
        <v>22924.835205236312</v>
      </c>
      <c r="Q923" s="25">
        <f t="array" aca="1" ref="Q923" ca="1">INDEX('Isaac 401k'!L:L,MATCH('Retirement Calculator'!A923,'Isaac 401k'!N:N,0),0)</f>
        <v>19746392.040913925</v>
      </c>
      <c r="R923" s="25">
        <f t="array" aca="1" ref="R923" ca="1">INDEX('Lorri 401b'!L:L,MATCH('Retirement Calculator'!A923,'Lorri 401b'!N:N,0),0)</f>
        <v>14753142.443052113</v>
      </c>
      <c r="S923" s="25">
        <f t="shared" ca="1" si="787"/>
        <v>34499534.483966038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6404.7404596389215</v>
      </c>
      <c r="K924" s="25">
        <f t="shared" si="784"/>
        <v>16520.094745597391</v>
      </c>
      <c r="L924" s="25"/>
      <c r="N924" s="25">
        <f>'Combined Retirement'!$C$18/12</f>
        <v>33932.660666666663</v>
      </c>
      <c r="O924" s="25">
        <f t="shared" si="785"/>
        <v>11007.82546143035</v>
      </c>
      <c r="P924" s="25">
        <f t="shared" si="786"/>
        <v>22924.835205236312</v>
      </c>
      <c r="Q924" s="25">
        <f t="array" aca="1" ref="Q924" ca="1">INDEX('Isaac 401k'!L:L,MATCH('Retirement Calculator'!A924,'Isaac 401k'!N:N,0),0)</f>
        <v>19822237.247539513</v>
      </c>
      <c r="R924" s="25">
        <f t="array" aca="1" ref="R924" ca="1">INDEX('Lorri 401b'!L:L,MATCH('Retirement Calculator'!A924,'Lorri 401b'!N:N,0),0)</f>
        <v>14798024.941424459</v>
      </c>
      <c r="S924" s="25">
        <f t="shared" ca="1" si="787"/>
        <v>34620262.188963972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6404.7404596389215</v>
      </c>
      <c r="K925" s="25">
        <f t="shared" si="784"/>
        <v>16520.094745597391</v>
      </c>
      <c r="L925" s="25"/>
      <c r="N925" s="25">
        <f>'Combined Retirement'!$C$18/12</f>
        <v>33932.660666666663</v>
      </c>
      <c r="O925" s="25">
        <f t="shared" si="785"/>
        <v>11007.82546143035</v>
      </c>
      <c r="P925" s="25">
        <f t="shared" si="786"/>
        <v>22924.835205236312</v>
      </c>
      <c r="Q925" s="25">
        <f t="array" aca="1" ref="Q925" ca="1">INDEX('Isaac 401k'!L:L,MATCH('Retirement Calculator'!A925,'Isaac 401k'!N:N,0),0)</f>
        <v>19898398.475859374</v>
      </c>
      <c r="R925" s="25">
        <f t="array" aca="1" ref="R925" ca="1">INDEX('Lorri 401b'!L:L,MATCH('Retirement Calculator'!A925,'Lorri 401b'!N:N,0),0)</f>
        <v>14843094.450206691</v>
      </c>
      <c r="S925" s="25">
        <f t="shared" ca="1" si="787"/>
        <v>34741492.926066063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6404.7404596389215</v>
      </c>
      <c r="K926" s="25">
        <f t="shared" si="784"/>
        <v>16520.094745597391</v>
      </c>
      <c r="L926" s="25"/>
      <c r="N926" s="25">
        <f>'Combined Retirement'!$C$18/12</f>
        <v>33932.660666666663</v>
      </c>
      <c r="O926" s="25">
        <f t="shared" si="785"/>
        <v>11007.82546143035</v>
      </c>
      <c r="P926" s="25">
        <f t="shared" si="786"/>
        <v>22924.835205236312</v>
      </c>
      <c r="Q926" s="25">
        <f t="array" aca="1" ref="Q926" ca="1">INDEX('Isaac 401k'!L:L,MATCH('Retirement Calculator'!A926,'Isaac 401k'!N:N,0),0)</f>
        <v>19974877.042630568</v>
      </c>
      <c r="R926" s="25">
        <f t="array" aca="1" ref="R926" ca="1">INDEX('Lorri 401b'!L:L,MATCH('Retirement Calculator'!A926,'Lorri 401b'!N:N,0),0)</f>
        <v>14888351.74860885</v>
      </c>
      <c r="S926" s="25">
        <f t="shared" ca="1" si="787"/>
        <v>34863228.791239418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6404.7404596389215</v>
      </c>
      <c r="K927" s="25">
        <f t="shared" si="784"/>
        <v>16520.094745597391</v>
      </c>
      <c r="L927" s="25"/>
      <c r="N927" s="25">
        <f>'Combined Retirement'!$C$18/12</f>
        <v>33932.660666666663</v>
      </c>
      <c r="O927" s="25">
        <f t="shared" si="785"/>
        <v>11007.82546143035</v>
      </c>
      <c r="P927" s="25">
        <f t="shared" si="786"/>
        <v>22924.835205236312</v>
      </c>
      <c r="Q927" s="25">
        <f t="array" aca="1" ref="Q927" ca="1">INDEX('Isaac 401k'!L:L,MATCH('Retirement Calculator'!A927,'Isaac 401k'!N:N,0),0)</f>
        <v>20051674.270096641</v>
      </c>
      <c r="R927" s="25">
        <f t="array" aca="1" ref="R927" ca="1">INDEX('Lorri 401b'!L:L,MATCH('Retirement Calculator'!A927,'Lorri 401b'!N:N,0),0)</f>
        <v>14933797.619087683</v>
      </c>
      <c r="S927" s="25">
        <f t="shared" ca="1" si="787"/>
        <v>34985471.889184326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6404.7404596389215</v>
      </c>
      <c r="K928" s="25">
        <f t="shared" si="784"/>
        <v>16520.094745597391</v>
      </c>
      <c r="L928" s="25"/>
      <c r="N928" s="25">
        <f>'Combined Retirement'!$C$18/12</f>
        <v>33932.660666666663</v>
      </c>
      <c r="O928" s="25">
        <f t="shared" si="785"/>
        <v>11007.82546143035</v>
      </c>
      <c r="P928" s="25">
        <f t="shared" si="786"/>
        <v>22924.835205236312</v>
      </c>
      <c r="Q928" s="25">
        <f t="array" aca="1" ref="Q928" ca="1">INDEX('Isaac 401k'!L:L,MATCH('Retirement Calculator'!A928,'Isaac 401k'!N:N,0),0)</f>
        <v>20128791.486010488</v>
      </c>
      <c r="R928" s="25">
        <f t="array" aca="1" ref="R928" ca="1">INDEX('Lorri 401b'!L:L,MATCH('Retirement Calculator'!A928,'Lorri 401b'!N:N,0),0)</f>
        <v>14979432.847360179</v>
      </c>
      <c r="S928" s="25">
        <f t="shared" ca="1" si="787"/>
        <v>35108224.333370671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6404.7404596389215</v>
      </c>
      <c r="K929" s="25">
        <f t="shared" si="784"/>
        <v>16520.094745597391</v>
      </c>
      <c r="L929" s="25"/>
      <c r="N929" s="25">
        <f>'Combined Retirement'!$C$18/12</f>
        <v>33932.660666666663</v>
      </c>
      <c r="O929" s="25">
        <f t="shared" si="785"/>
        <v>11007.82546143035</v>
      </c>
      <c r="P929" s="25">
        <f t="shared" si="786"/>
        <v>22924.835205236312</v>
      </c>
      <c r="Q929" s="25">
        <f t="array" aca="1" ref="Q929" ca="1">INDEX('Isaac 401k'!L:L,MATCH('Retirement Calculator'!A929,'Isaac 401k'!N:N,0),0)</f>
        <v>20206230.023657311</v>
      </c>
      <c r="R929" s="25">
        <f t="array" aca="1" ref="R929" ca="1">INDEX('Lorri 401b'!L:L,MATCH('Retirement Calculator'!A929,'Lorri 401b'!N:N,0),0)</f>
        <v>15025258.222417142</v>
      </c>
      <c r="S929" s="25">
        <f t="shared" ca="1" si="787"/>
        <v>35231488.246074453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6404.7404596389215</v>
      </c>
      <c r="K930" s="25">
        <f t="shared" si="784"/>
        <v>16520.094745597391</v>
      </c>
      <c r="L930" s="25"/>
      <c r="N930" s="25">
        <f>'Combined Retirement'!$C$18/12</f>
        <v>33932.660666666663</v>
      </c>
      <c r="O930" s="25">
        <f t="shared" si="785"/>
        <v>11007.82546143035</v>
      </c>
      <c r="P930" s="25">
        <f t="shared" si="786"/>
        <v>22924.835205236312</v>
      </c>
      <c r="Q930" s="25">
        <f t="array" aca="1" ref="Q930" ca="1">INDEX('Isaac 401k'!L:L,MATCH('Retirement Calculator'!A930,'Isaac 401k'!N:N,0),0)</f>
        <v>20283991.221877661</v>
      </c>
      <c r="R930" s="25">
        <f t="array" aca="1" ref="R930" ca="1">INDEX('Lorri 401b'!L:L,MATCH('Retirement Calculator'!A930,'Lorri 401b'!N:N,0),0)</f>
        <v>15071274.536536843</v>
      </c>
      <c r="S930" s="25">
        <f t="shared" ca="1" si="787"/>
        <v>35355265.758414507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6404.7404596389215</v>
      </c>
      <c r="K931" s="25">
        <f t="shared" si="784"/>
        <v>16520.094745597391</v>
      </c>
      <c r="L931" s="25"/>
      <c r="N931" s="25">
        <f>'Combined Retirement'!$C$18/12</f>
        <v>33932.660666666663</v>
      </c>
      <c r="O931" s="25">
        <f t="shared" si="785"/>
        <v>11007.82546143035</v>
      </c>
      <c r="P931" s="25">
        <f t="shared" si="786"/>
        <v>22924.835205236312</v>
      </c>
      <c r="Q931" s="25">
        <f t="array" aca="1" ref="Q931" ca="1">INDEX('Isaac 401k'!L:L,MATCH('Retirement Calculator'!A931,'Isaac 401k'!N:N,0),0)</f>
        <v>20362076.425090596</v>
      </c>
      <c r="R931" s="25">
        <f t="array" aca="1" ref="R931" ca="1">INDEX('Lorri 401b'!L:L,MATCH('Retirement Calculator'!A931,'Lorri 401b'!N:N,0),0)</f>
        <v>15117482.58529871</v>
      </c>
      <c r="S931" s="25">
        <f t="shared" ca="1" si="787"/>
        <v>35479559.010389306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6404.7404596389215</v>
      </c>
      <c r="K932" s="25">
        <f t="shared" si="784"/>
        <v>16520.094745597391</v>
      </c>
      <c r="L932" s="25"/>
      <c r="N932" s="25">
        <f>'Combined Retirement'!$C$18/12</f>
        <v>33932.660666666663</v>
      </c>
      <c r="O932" s="25">
        <f t="shared" si="785"/>
        <v>11007.82546143035</v>
      </c>
      <c r="P932" s="25">
        <f t="shared" si="786"/>
        <v>22924.835205236312</v>
      </c>
      <c r="Q932" s="25">
        <f t="array" aca="1" ref="Q932" ca="1">INDEX('Isaac 401k'!L:L,MATCH('Retirement Calculator'!A932,'Isaac 401k'!N:N,0),0)</f>
        <v>20440486.983316917</v>
      </c>
      <c r="R932" s="25">
        <f t="array" aca="1" ref="R932" ca="1">INDEX('Lorri 401b'!L:L,MATCH('Retirement Calculator'!A932,'Lorri 401b'!N:N,0),0)</f>
        <v>15163883.167597083</v>
      </c>
      <c r="S932" s="25">
        <f t="shared" ca="1" si="787"/>
        <v>35604370.150913998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6404.7404596389215</v>
      </c>
      <c r="K933" s="25">
        <f t="shared" si="784"/>
        <v>16520.094745597391</v>
      </c>
      <c r="L933" s="25"/>
      <c r="N933" s="25">
        <f>'Combined Retirement'!$C$18/12</f>
        <v>33932.660666666663</v>
      </c>
      <c r="O933" s="25">
        <f t="shared" si="785"/>
        <v>11007.82546143035</v>
      </c>
      <c r="P933" s="25">
        <f t="shared" si="786"/>
        <v>22924.835205236312</v>
      </c>
      <c r="Q933" s="25">
        <f t="array" aca="1" ref="Q933" ca="1">INDEX('Isaac 401k'!L:L,MATCH('Retirement Calculator'!A933,'Isaac 401k'!N:N,0),0)</f>
        <v>20519224.252202515</v>
      </c>
      <c r="R933" s="25">
        <f t="array" aca="1" ref="R933" ca="1">INDEX('Lorri 401b'!L:L,MATCH('Retirement Calculator'!A933,'Lorri 401b'!N:N,0),0)</f>
        <v>15210477.085655034</v>
      </c>
      <c r="S933" s="25">
        <f t="shared" ca="1" si="787"/>
        <v>35729701.337857544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6404.7404596389215</v>
      </c>
      <c r="K934" s="25">
        <f t="shared" si="784"/>
        <v>16520.094745597391</v>
      </c>
      <c r="L934" s="25"/>
      <c r="N934" s="25">
        <f>'Combined Retirement'!$C$18/12</f>
        <v>33932.660666666663</v>
      </c>
      <c r="O934" s="25">
        <f t="shared" si="785"/>
        <v>11007.82546143035</v>
      </c>
      <c r="P934" s="25">
        <f t="shared" si="786"/>
        <v>22924.835205236312</v>
      </c>
      <c r="Q934" s="25">
        <f t="array" aca="1" ref="Q934" ca="1">INDEX('Isaac 401k'!L:L,MATCH('Retirement Calculator'!A934,'Isaac 401k'!N:N,0),0)</f>
        <v>20598289.593041804</v>
      </c>
      <c r="R934" s="25">
        <f t="array" aca="1" ref="R934" ca="1">INDEX('Lorri 401b'!L:L,MATCH('Retirement Calculator'!A934,'Lorri 401b'!N:N,0),0)</f>
        <v>15257265.145038227</v>
      </c>
      <c r="S934" s="25">
        <f t="shared" ca="1" si="787"/>
        <v>35855554.738080032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6404.7404596389215</v>
      </c>
      <c r="K935" s="25">
        <f t="shared" si="784"/>
        <v>16520.094745597391</v>
      </c>
      <c r="L935" s="25"/>
      <c r="N935" s="25">
        <f>'Combined Retirement'!$C$18/12</f>
        <v>33932.660666666663</v>
      </c>
      <c r="O935" s="25">
        <f t="shared" si="785"/>
        <v>11007.82546143035</v>
      </c>
      <c r="P935" s="25">
        <f t="shared" si="786"/>
        <v>22924.835205236312</v>
      </c>
      <c r="Q935" s="25">
        <f t="array" aca="1" ref="Q935" ca="1">INDEX('Isaac 401k'!L:L,MATCH('Retirement Calculator'!A935,'Isaac 401k'!N:N,0),0)</f>
        <v>20677684.372801255</v>
      </c>
      <c r="R935" s="25">
        <f t="array" aca="1" ref="R935" ca="1">INDEX('Lorri 401b'!L:L,MATCH('Retirement Calculator'!A935,'Lorri 401b'!N:N,0),0)</f>
        <v>15304248.154668849</v>
      </c>
      <c r="S935" s="25">
        <f t="shared" ca="1" si="787"/>
        <v>35981932.527470104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6404.7404596389215</v>
      </c>
      <c r="K936" s="25">
        <f t="shared" si="784"/>
        <v>16520.094745597391</v>
      </c>
      <c r="L936" s="25"/>
      <c r="N936" s="25">
        <f>'Combined Retirement'!$C$18/12</f>
        <v>33932.660666666663</v>
      </c>
      <c r="O936" s="25">
        <f t="shared" si="785"/>
        <v>11007.82546143035</v>
      </c>
      <c r="P936" s="25">
        <f t="shared" si="786"/>
        <v>22924.835205236312</v>
      </c>
      <c r="Q936" s="25">
        <f t="array" aca="1" ref="Q936" ca="1">INDEX('Isaac 401k'!L:L,MATCH('Retirement Calculator'!A936,'Isaac 401k'!N:N,0),0)</f>
        <v>20757409.964143038</v>
      </c>
      <c r="R936" s="25">
        <f t="array" aca="1" ref="R936" ca="1">INDEX('Lorri 401b'!L:L,MATCH('Retirement Calculator'!A936,'Lorri 401b'!N:N,0),0)</f>
        <v>15351426.926839599</v>
      </c>
      <c r="S936" s="25">
        <f t="shared" ca="1" si="787"/>
        <v>36108836.890982635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6404.7404596389215</v>
      </c>
      <c r="K937" s="25">
        <f t="shared" si="784"/>
        <v>16520.094745597391</v>
      </c>
      <c r="L937" s="25"/>
      <c r="N937" s="25">
        <f>'Combined Retirement'!$C$18/12</f>
        <v>33932.660666666663</v>
      </c>
      <c r="O937" s="25">
        <f t="shared" si="785"/>
        <v>11007.82546143035</v>
      </c>
      <c r="P937" s="25">
        <f t="shared" si="786"/>
        <v>22924.835205236312</v>
      </c>
      <c r="Q937" s="25">
        <f t="array" aca="1" ref="Q937" ca="1">INDEX('Isaac 401k'!L:L,MATCH('Retirement Calculator'!A937,'Isaac 401k'!N:N,0),0)</f>
        <v>20837467.745448746</v>
      </c>
      <c r="R937" s="25">
        <f t="array" aca="1" ref="R937" ca="1">INDEX('Lorri 401b'!L:L,MATCH('Retirement Calculator'!A937,'Lorri 401b'!N:N,0),0)</f>
        <v>15398802.277227728</v>
      </c>
      <c r="S937" s="25">
        <f t="shared" ca="1" si="787"/>
        <v>36236270.022676475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6404.7404596389215</v>
      </c>
      <c r="K938" s="25">
        <f t="shared" si="784"/>
        <v>16520.094745597391</v>
      </c>
      <c r="L938" s="25"/>
      <c r="N938" s="25">
        <f>'Combined Retirement'!$C$18/12</f>
        <v>33932.660666666663</v>
      </c>
      <c r="O938" s="25">
        <f t="shared" si="785"/>
        <v>11007.82546143035</v>
      </c>
      <c r="P938" s="25">
        <f t="shared" si="786"/>
        <v>22924.835205236312</v>
      </c>
      <c r="Q938" s="25">
        <f t="array" aca="1" ref="Q938" ca="1">INDEX('Isaac 401k'!L:L,MATCH('Retirement Calculator'!A938,'Isaac 401k'!N:N,0),0)</f>
        <v>20917859.100843228</v>
      </c>
      <c r="R938" s="25">
        <f t="array" aca="1" ref="R938" ca="1">INDEX('Lorri 401b'!L:L,MATCH('Retirement Calculator'!A938,'Lorri 401b'!N:N,0),0)</f>
        <v>15446375.024909141</v>
      </c>
      <c r="S938" s="25">
        <f t="shared" ca="1" si="787"/>
        <v>36364234.125752367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6404.7404596389215</v>
      </c>
      <c r="K939" s="25">
        <f t="shared" si="784"/>
        <v>16520.094745597391</v>
      </c>
      <c r="L939" s="25"/>
      <c r="N939" s="25">
        <f>'Combined Retirement'!$C$18/12</f>
        <v>33932.660666666663</v>
      </c>
      <c r="O939" s="25">
        <f t="shared" si="785"/>
        <v>11007.82546143035</v>
      </c>
      <c r="P939" s="25">
        <f t="shared" si="786"/>
        <v>22924.835205236312</v>
      </c>
      <c r="Q939" s="25">
        <f t="array" aca="1" ref="Q939" ca="1">INDEX('Isaac 401k'!L:L,MATCH('Retirement Calculator'!A939,'Isaac 401k'!N:N,0),0)</f>
        <v>20998585.42021852</v>
      </c>
      <c r="R939" s="25">
        <f t="array" aca="1" ref="R939" ca="1">INDEX('Lorri 401b'!L:L,MATCH('Retirement Calculator'!A939,'Lorri 401b'!N:N,0),0)</f>
        <v>15494145.992372558</v>
      </c>
      <c r="S939" s="25">
        <f t="shared" ca="1" si="787"/>
        <v>36492731.412591077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6404.7404596389215</v>
      </c>
      <c r="K940" s="25">
        <f t="shared" si="784"/>
        <v>16520.094745597391</v>
      </c>
      <c r="L940" s="25"/>
      <c r="N940" s="25">
        <f>'Combined Retirement'!$C$18/12</f>
        <v>33932.660666666663</v>
      </c>
      <c r="O940" s="25">
        <f t="shared" si="785"/>
        <v>11007.82546143035</v>
      </c>
      <c r="P940" s="25">
        <f t="shared" si="786"/>
        <v>22924.835205236312</v>
      </c>
      <c r="Q940" s="25">
        <f t="array" aca="1" ref="Q940" ca="1">INDEX('Isaac 401k'!L:L,MATCH('Retirement Calculator'!A940,'Isaac 401k'!N:N,0),0)</f>
        <v>21079648.099257875</v>
      </c>
      <c r="R940" s="25">
        <f t="array" aca="1" ref="R940" ca="1">INDEX('Lorri 401b'!L:L,MATCH('Retirement Calculator'!A940,'Lorri 401b'!N:N,0),0)</f>
        <v>15542116.00553374</v>
      </c>
      <c r="S940" s="25">
        <f t="shared" ca="1" si="787"/>
        <v>36621764.104791611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6404.7404596389215</v>
      </c>
      <c r="K941" s="25">
        <f t="shared" si="784"/>
        <v>16520.094745597391</v>
      </c>
      <c r="L941" s="25"/>
      <c r="N941" s="25">
        <f>'Combined Retirement'!$C$18/12</f>
        <v>33932.660666666663</v>
      </c>
      <c r="O941" s="25">
        <f t="shared" si="785"/>
        <v>11007.82546143035</v>
      </c>
      <c r="P941" s="25">
        <f t="shared" si="786"/>
        <v>22924.835205236312</v>
      </c>
      <c r="Q941" s="25">
        <f t="array" aca="1" ref="Q941" ca="1">INDEX('Isaac 401k'!L:L,MATCH('Retirement Calculator'!A941,'Isaac 401k'!N:N,0),0)</f>
        <v>21161048.539459895</v>
      </c>
      <c r="R941" s="25">
        <f t="array" aca="1" ref="R941" ca="1">INDEX('Lorri 401b'!L:L,MATCH('Retirement Calculator'!A941,'Lorri 401b'!N:N,0),0)</f>
        <v>15590285.89374976</v>
      </c>
      <c r="S941" s="25">
        <f t="shared" ca="1" si="787"/>
        <v>36751334.433209658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6404.7404596389215</v>
      </c>
      <c r="K942" s="25">
        <f t="shared" si="784"/>
        <v>16520.094745597391</v>
      </c>
      <c r="L942" s="25"/>
      <c r="N942" s="25">
        <f>'Combined Retirement'!$C$18/12</f>
        <v>33932.660666666663</v>
      </c>
      <c r="O942" s="25">
        <f t="shared" si="785"/>
        <v>11007.82546143035</v>
      </c>
      <c r="P942" s="25">
        <f t="shared" si="786"/>
        <v>22924.835205236312</v>
      </c>
      <c r="Q942" s="25">
        <f t="array" aca="1" ref="Q942" ca="1">INDEX('Isaac 401k'!L:L,MATCH('Retirement Calculator'!A942,'Isaac 401k'!N:N,0),0)</f>
        <v>21242788.148162756</v>
      </c>
      <c r="R942" s="25">
        <f t="array" aca="1" ref="R942" ca="1">INDEX('Lorri 401b'!L:L,MATCH('Retirement Calculator'!A942,'Lorri 401b'!N:N,0),0)</f>
        <v>15638656.489833347</v>
      </c>
      <c r="S942" s="25">
        <f t="shared" ca="1" si="787"/>
        <v>36881444.637996107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6404.7404596389215</v>
      </c>
      <c r="K943" s="25">
        <f t="shared" si="784"/>
        <v>16520.094745597391</v>
      </c>
      <c r="L943" s="25"/>
      <c r="N943" s="25">
        <f>'Combined Retirement'!$C$18/12</f>
        <v>33932.660666666663</v>
      </c>
      <c r="O943" s="25">
        <f t="shared" si="785"/>
        <v>11007.82546143035</v>
      </c>
      <c r="P943" s="25">
        <f t="shared" si="786"/>
        <v>22924.835205236312</v>
      </c>
      <c r="Q943" s="25">
        <f t="array" aca="1" ref="Q943" ca="1">INDEX('Isaac 401k'!L:L,MATCH('Retirement Calculator'!A943,'Isaac 401k'!N:N,0),0)</f>
        <v>21324868.338568546</v>
      </c>
      <c r="R943" s="25">
        <f t="array" aca="1" ref="R943" ca="1">INDEX('Lorri 401b'!L:L,MATCH('Retirement Calculator'!A943,'Lorri 401b'!N:N,0),0)</f>
        <v>15687228.630067283</v>
      </c>
      <c r="S943" s="25">
        <f t="shared" ca="1" si="787"/>
        <v>37012096.968635827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6404.7404596389215</v>
      </c>
      <c r="K944" s="25">
        <f t="shared" si="784"/>
        <v>16520.094745597391</v>
      </c>
      <c r="L944" s="25"/>
      <c r="N944" s="25">
        <f>'Combined Retirement'!$C$18/12</f>
        <v>33932.660666666663</v>
      </c>
      <c r="O944" s="25">
        <f t="shared" si="785"/>
        <v>11007.82546143035</v>
      </c>
      <c r="P944" s="25">
        <f t="shared" si="786"/>
        <v>22924.835205236312</v>
      </c>
      <c r="Q944" s="25">
        <f t="array" aca="1" ref="Q944" ca="1">INDEX('Isaac 401k'!L:L,MATCH('Retirement Calculator'!A944,'Isaac 401k'!N:N,0),0)</f>
        <v>21407290.529767692</v>
      </c>
      <c r="R944" s="25">
        <f t="array" aca="1" ref="R944" ca="1">INDEX('Lorri 401b'!L:L,MATCH('Retirement Calculator'!A944,'Lorri 401b'!N:N,0),0)</f>
        <v>15736003.15421886</v>
      </c>
      <c r="S944" s="25">
        <f t="shared" ca="1" si="787"/>
        <v>37143293.683986552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6404.7404596389215</v>
      </c>
      <c r="K945" s="25">
        <f t="shared" si="784"/>
        <v>16520.094745597391</v>
      </c>
      <c r="L945" s="25"/>
      <c r="N945" s="25">
        <f>'Combined Retirement'!$C$18/12</f>
        <v>33932.660666666663</v>
      </c>
      <c r="O945" s="25">
        <f t="shared" si="785"/>
        <v>11007.82546143035</v>
      </c>
      <c r="P945" s="25">
        <f t="shared" si="786"/>
        <v>22924.835205236312</v>
      </c>
      <c r="Q945" s="25">
        <f t="array" aca="1" ref="Q945" ca="1">INDEX('Isaac 401k'!L:L,MATCH('Retirement Calculator'!A945,'Isaac 401k'!N:N,0),0)</f>
        <v>21490056.146763504</v>
      </c>
      <c r="R945" s="25">
        <f t="array" aca="1" ref="R945" ca="1">INDEX('Lorri 401b'!L:L,MATCH('Retirement Calculator'!A945,'Lorri 401b'!N:N,0),0)</f>
        <v>15784980.905554403</v>
      </c>
      <c r="S945" s="25">
        <f t="shared" ca="1" si="787"/>
        <v>37275037.052317902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6404.7404596389215</v>
      </c>
      <c r="K946" s="25">
        <f t="shared" si="784"/>
        <v>16520.094745597391</v>
      </c>
      <c r="L946" s="25"/>
      <c r="N946" s="25">
        <f>'Combined Retirement'!$C$18/12</f>
        <v>33932.660666666663</v>
      </c>
      <c r="O946" s="25">
        <f t="shared" si="785"/>
        <v>11007.82546143035</v>
      </c>
      <c r="P946" s="25">
        <f t="shared" si="786"/>
        <v>22924.835205236312</v>
      </c>
      <c r="Q946" s="25">
        <f t="array" aca="1" ref="Q946" ca="1">INDEX('Isaac 401k'!L:L,MATCH('Retirement Calculator'!A946,'Isaac 401k'!N:N,0),0)</f>
        <v>21573166.620496798</v>
      </c>
      <c r="R946" s="25">
        <f t="array" aca="1" ref="R946" ca="1">INDEX('Lorri 401b'!L:L,MATCH('Retirement Calculator'!A946,'Lorri 401b'!N:N,0),0)</f>
        <v>15834162.730853843</v>
      </c>
      <c r="S946" s="25">
        <f t="shared" ca="1" si="787"/>
        <v>37407329.351350643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6404.7404596389215</v>
      </c>
      <c r="K947" s="25">
        <f t="shared" si="784"/>
        <v>16520.094745597391</v>
      </c>
      <c r="L947" s="25"/>
      <c r="N947" s="25">
        <f>'Combined Retirement'!$C$18/12</f>
        <v>33932.660666666663</v>
      </c>
      <c r="O947" s="25">
        <f t="shared" si="785"/>
        <v>11007.82546143035</v>
      </c>
      <c r="P947" s="25">
        <f t="shared" si="786"/>
        <v>22924.835205236312</v>
      </c>
      <c r="Q947" s="25">
        <f t="array" aca="1" ref="Q947" ca="1">INDEX('Isaac 401k'!L:L,MATCH('Retirement Calculator'!A947,'Isaac 401k'!N:N,0),0)</f>
        <v>21656623.387870647</v>
      </c>
      <c r="R947" s="25">
        <f t="array" aca="1" ref="R947" ca="1">INDEX('Lorri 401b'!L:L,MATCH('Retirement Calculator'!A947,'Lorri 401b'!N:N,0),0)</f>
        <v>15883549.480425363</v>
      </c>
      <c r="S947" s="25">
        <f t="shared" ca="1" si="787"/>
        <v>37540172.868296012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6404.7404596389215</v>
      </c>
      <c r="K948" s="25">
        <f t="shared" si="784"/>
        <v>16520.094745597391</v>
      </c>
      <c r="L948" s="25"/>
      <c r="N948" s="25">
        <f>'Combined Retirement'!$C$18/12</f>
        <v>33932.660666666663</v>
      </c>
      <c r="O948" s="25">
        <f t="shared" si="785"/>
        <v>11007.82546143035</v>
      </c>
      <c r="P948" s="25">
        <f t="shared" si="786"/>
        <v>22924.835205236312</v>
      </c>
      <c r="Q948" s="25">
        <f t="array" aca="1" ref="Q948" ca="1">INDEX('Isaac 401k'!L:L,MATCH('Retirement Calculator'!A948,'Isaac 401k'!N:N,0),0)</f>
        <v>21740427.891775221</v>
      </c>
      <c r="R948" s="25">
        <f t="array" aca="1" ref="R948" ca="1">INDEX('Lorri 401b'!L:L,MATCH('Retirement Calculator'!A948,'Lorri 401b'!N:N,0),0)</f>
        <v>15933142.008120099</v>
      </c>
      <c r="S948" s="25">
        <f t="shared" ca="1" si="787"/>
        <v>37673569.899895318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6404.7404596389215</v>
      </c>
      <c r="K949" s="25">
        <f t="shared" si="784"/>
        <v>16520.094745597391</v>
      </c>
      <c r="L949" s="25"/>
      <c r="N949" s="25">
        <f>'Combined Retirement'!$C$18/12</f>
        <v>33932.660666666663</v>
      </c>
      <c r="O949" s="25">
        <f t="shared" si="785"/>
        <v>11007.82546143035</v>
      </c>
      <c r="P949" s="25">
        <f t="shared" si="786"/>
        <v>22924.835205236312</v>
      </c>
      <c r="Q949" s="25">
        <f t="array" aca="1" ref="Q949" ca="1">INDEX('Isaac 401k'!L:L,MATCH('Retirement Calculator'!A949,'Isaac 401k'!N:N,0),0)</f>
        <v>21824581.581112728</v>
      </c>
      <c r="R949" s="25">
        <f t="array" aca="1" ref="R949" ca="1">INDEX('Lorri 401b'!L:L,MATCH('Retirement Calculator'!A949,'Lorri 401b'!N:N,0),0)</f>
        <v>15982941.171346895</v>
      </c>
      <c r="S949" s="25">
        <f t="shared" ca="1" si="787"/>
        <v>37807522.752459623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6404.7404596389215</v>
      </c>
      <c r="K950" s="25">
        <f t="shared" si="784"/>
        <v>16520.094745597391</v>
      </c>
      <c r="L950" s="25"/>
      <c r="N950" s="25">
        <f>'Combined Retirement'!$C$18/12</f>
        <v>33932.660666666663</v>
      </c>
      <c r="O950" s="25">
        <f t="shared" si="785"/>
        <v>11007.82546143035</v>
      </c>
      <c r="P950" s="25">
        <f t="shared" si="786"/>
        <v>22924.835205236312</v>
      </c>
      <c r="Q950" s="25">
        <f t="array" aca="1" ref="Q950" ca="1">INDEX('Isaac 401k'!L:L,MATCH('Retirement Calculator'!A950,'Isaac 401k'!N:N,0),0)</f>
        <v>21909085.910822477</v>
      </c>
      <c r="R950" s="25">
        <f t="array" aca="1" ref="R950" ca="1">INDEX('Lorri 401b'!L:L,MATCH('Retirement Calculator'!A950,'Lorri 401b'!N:N,0),0)</f>
        <v>16032947.831087137</v>
      </c>
      <c r="S950" s="25">
        <f t="shared" ca="1" si="787"/>
        <v>37942033.741909616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6404.7404596389215</v>
      </c>
      <c r="K951" s="25">
        <f t="shared" si="784"/>
        <v>16520.094745597391</v>
      </c>
      <c r="L951" s="25"/>
      <c r="N951" s="25">
        <f>'Combined Retirement'!$C$18/12</f>
        <v>33932.660666666663</v>
      </c>
      <c r="O951" s="25">
        <f t="shared" si="785"/>
        <v>11007.82546143035</v>
      </c>
      <c r="P951" s="25">
        <f t="shared" si="786"/>
        <v>22924.835205236312</v>
      </c>
      <c r="Q951" s="25">
        <f t="array" aca="1" ref="Q951" ca="1">INDEX('Isaac 401k'!L:L,MATCH('Retirement Calculator'!A951,'Isaac 401k'!N:N,0),0)</f>
        <v>21993942.341906015</v>
      </c>
      <c r="R951" s="25">
        <f t="array" aca="1" ref="R951" ca="1">INDEX('Lorri 401b'!L:L,MATCH('Retirement Calculator'!A951,'Lorri 401b'!N:N,0),0)</f>
        <v>16083162.85190963</v>
      </c>
      <c r="S951" s="25">
        <f t="shared" ca="1" si="787"/>
        <v>38077105.193815649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6404.7404596389215</v>
      </c>
      <c r="K952" s="25">
        <f t="shared" si="784"/>
        <v>16520.094745597391</v>
      </c>
      <c r="L952" s="25"/>
      <c r="N952" s="25">
        <f>'Combined Retirement'!$C$18/12</f>
        <v>33932.660666666663</v>
      </c>
      <c r="O952" s="25">
        <f t="shared" si="785"/>
        <v>11007.82546143035</v>
      </c>
      <c r="P952" s="25">
        <f t="shared" si="786"/>
        <v>22924.835205236312</v>
      </c>
      <c r="Q952" s="25">
        <f t="array" aca="1" ref="Q952" ca="1">INDEX('Isaac 401k'!L:L,MATCH('Retirement Calculator'!A952,'Isaac 401k'!N:N,0),0)</f>
        <v>22079152.341452401</v>
      </c>
      <c r="R952" s="25">
        <f t="array" aca="1" ref="R952" ca="1">INDEX('Lorri 401b'!L:L,MATCH('Retirement Calculator'!A952,'Lorri 401b'!N:N,0),0)</f>
        <v>16133587.10198555</v>
      </c>
      <c r="S952" s="25">
        <f t="shared" ca="1" si="787"/>
        <v>38212739.443437949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6404.7404596389215</v>
      </c>
      <c r="K953" s="25">
        <f t="shared" si="784"/>
        <v>16520.094745597391</v>
      </c>
      <c r="L953" s="25"/>
      <c r="N953" s="25">
        <f>'Combined Retirement'!$C$18/12</f>
        <v>33932.660666666663</v>
      </c>
      <c r="O953" s="25">
        <f t="shared" si="785"/>
        <v>11007.82546143035</v>
      </c>
      <c r="P953" s="25">
        <f t="shared" si="786"/>
        <v>22924.835205236312</v>
      </c>
      <c r="Q953" s="25">
        <f t="array" aca="1" ref="Q953" ca="1">INDEX('Isaac 401k'!L:L,MATCH('Retirement Calculator'!A953,'Isaac 401k'!N:N,0),0)</f>
        <v>22164717.382663563</v>
      </c>
      <c r="R953" s="25">
        <f t="array" aca="1" ref="R953" ca="1">INDEX('Lorri 401b'!L:L,MATCH('Retirement Calculator'!A953,'Lorri 401b'!N:N,0),0)</f>
        <v>16184221.453103453</v>
      </c>
      <c r="S953" s="25">
        <f t="shared" ca="1" si="787"/>
        <v>38348938.835767016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6404.7404596389215</v>
      </c>
      <c r="K954" s="25">
        <f t="shared" si="784"/>
        <v>16520.094745597391</v>
      </c>
      <c r="L954" s="25"/>
      <c r="N954" s="25">
        <f>'Combined Retirement'!$C$18/12</f>
        <v>33932.660666666663</v>
      </c>
      <c r="O954" s="25">
        <f t="shared" si="785"/>
        <v>11007.82546143035</v>
      </c>
      <c r="P954" s="25">
        <f t="shared" si="786"/>
        <v>22924.835205236312</v>
      </c>
      <c r="Q954" s="25">
        <f t="array" aca="1" ref="Q954" ca="1">INDEX('Isaac 401k'!L:L,MATCH('Retirement Calculator'!A954,'Isaac 401k'!N:N,0),0)</f>
        <v>22250638.944879774</v>
      </c>
      <c r="R954" s="25">
        <f t="array" aca="1" ref="R954" ca="1">INDEX('Lorri 401b'!L:L,MATCH('Retirement Calculator'!A954,'Lorri 401b'!N:N,0),0)</f>
        <v>16235066.780684346</v>
      </c>
      <c r="S954" s="25">
        <f t="shared" ca="1" si="787"/>
        <v>38485705.725564122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6404.7404596389215</v>
      </c>
      <c r="K955" s="25">
        <f t="shared" si="784"/>
        <v>16520.094745597391</v>
      </c>
      <c r="L955" s="25"/>
      <c r="N955" s="25">
        <f>'Combined Retirement'!$C$18/12</f>
        <v>33932.660666666663</v>
      </c>
      <c r="O955" s="25">
        <f t="shared" si="785"/>
        <v>11007.82546143035</v>
      </c>
      <c r="P955" s="25">
        <f t="shared" si="786"/>
        <v>22924.835205236312</v>
      </c>
      <c r="Q955" s="25">
        <f t="array" aca="1" ref="Q955" ca="1">INDEX('Isaac 401k'!L:L,MATCH('Retirement Calculator'!A955,'Isaac 401k'!N:N,0),0)</f>
        <v>22336918.513605218</v>
      </c>
      <c r="R955" s="25">
        <f t="array" aca="1" ref="R955" ca="1">INDEX('Lorri 401b'!L:L,MATCH('Retirement Calculator'!A955,'Lorri 401b'!N:N,0),0)</f>
        <v>16286123.963796828</v>
      </c>
      <c r="S955" s="25">
        <f t="shared" ca="1" si="787"/>
        <v>38623042.477402046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6404.7404596389215</v>
      </c>
      <c r="K956" s="25">
        <f t="shared" si="784"/>
        <v>16520.094745597391</v>
      </c>
      <c r="L956" s="25"/>
      <c r="N956" s="25">
        <f>'Combined Retirement'!$C$18/12</f>
        <v>33932.660666666663</v>
      </c>
      <c r="O956" s="25">
        <f t="shared" si="785"/>
        <v>11007.82546143035</v>
      </c>
      <c r="P956" s="25">
        <f t="shared" si="786"/>
        <v>22924.835205236312</v>
      </c>
      <c r="Q956" s="25">
        <f t="array" aca="1" ref="Q956" ca="1">INDEX('Isaac 401k'!L:L,MATCH('Retirement Calculator'!A956,'Isaac 401k'!N:N,0),0)</f>
        <v>22423557.580533687</v>
      </c>
      <c r="R956" s="25">
        <f t="array" aca="1" ref="R956" ca="1">INDEX('Lorri 401b'!L:L,MATCH('Retirement Calculator'!A956,'Lorri 401b'!N:N,0),0)</f>
        <v>16337393.885172278</v>
      </c>
      <c r="S956" s="25">
        <f t="shared" ca="1" si="787"/>
        <v>38760951.465705961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6404.7404596389215</v>
      </c>
      <c r="K957" s="25">
        <f t="shared" si="784"/>
        <v>16520.094745597391</v>
      </c>
      <c r="L957" s="25"/>
      <c r="N957" s="25">
        <f>'Combined Retirement'!$C$18/12</f>
        <v>33932.660666666663</v>
      </c>
      <c r="O957" s="25">
        <f t="shared" si="785"/>
        <v>11007.82546143035</v>
      </c>
      <c r="P957" s="25">
        <f t="shared" si="786"/>
        <v>22924.835205236312</v>
      </c>
      <c r="Q957" s="25">
        <f t="array" aca="1" ref="Q957" ca="1">INDEX('Isaac 401k'!L:L,MATCH('Retirement Calculator'!A957,'Isaac 401k'!N:N,0),0)</f>
        <v>22510557.643574357</v>
      </c>
      <c r="R957" s="25">
        <f t="array" aca="1" ref="R957" ca="1">INDEX('Lorri 401b'!L:L,MATCH('Retirement Calculator'!A957,'Lorri 401b'!N:N,0),0)</f>
        <v>16388877.431220125</v>
      </c>
      <c r="S957" s="25">
        <f t="shared" ca="1" si="787"/>
        <v>38899435.074794486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6404.7404596389215</v>
      </c>
      <c r="K958" s="25">
        <f t="shared" si="784"/>
        <v>16520.094745597391</v>
      </c>
      <c r="L958" s="25"/>
      <c r="N958" s="25">
        <f>'Combined Retirement'!$C$18/12</f>
        <v>33932.660666666663</v>
      </c>
      <c r="O958" s="25">
        <f t="shared" si="785"/>
        <v>11007.82546143035</v>
      </c>
      <c r="P958" s="25">
        <f t="shared" si="786"/>
        <v>22924.835205236312</v>
      </c>
      <c r="Q958" s="25">
        <f t="array" aca="1" ref="Q958" ca="1">INDEX('Isaac 401k'!L:L,MATCH('Retirement Calculator'!A958,'Isaac 401k'!N:N,0),0)</f>
        <v>22597920.206877697</v>
      </c>
      <c r="R958" s="25">
        <f t="array" aca="1" ref="R958" ca="1">INDEX('Lorri 401b'!L:L,MATCH('Retirement Calculator'!A958,'Lorri 401b'!N:N,0),0)</f>
        <v>16440575.492043173</v>
      </c>
      <c r="S958" s="25">
        <f t="shared" ca="1" si="787"/>
        <v>39038495.698920868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6404.7404596389215</v>
      </c>
      <c r="K959" s="25">
        <f t="shared" si="784"/>
        <v>16520.094745597391</v>
      </c>
      <c r="L959" s="25"/>
      <c r="N959" s="25">
        <f>'Combined Retirement'!$C$18/12</f>
        <v>33932.660666666663</v>
      </c>
      <c r="O959" s="25">
        <f t="shared" si="785"/>
        <v>11007.82546143035</v>
      </c>
      <c r="P959" s="25">
        <f t="shared" si="786"/>
        <v>22924.835205236312</v>
      </c>
      <c r="Q959" s="25">
        <f t="array" aca="1" ref="Q959" ca="1">INDEX('Isaac 401k'!L:L,MATCH('Retirement Calculator'!A959,'Isaac 401k'!N:N,0),0)</f>
        <v>22685646.780861467</v>
      </c>
      <c r="R959" s="25">
        <f t="array" aca="1" ref="R959" ca="1">INDEX('Lorri 401b'!L:L,MATCH('Retirement Calculator'!A959,'Lorri 401b'!N:N,0),0)</f>
        <v>16492488.961452983</v>
      </c>
      <c r="S959" s="25">
        <f t="shared" ca="1" si="787"/>
        <v>39178135.74231445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6404.7404596389215</v>
      </c>
      <c r="K960" s="25">
        <f t="shared" si="784"/>
        <v>16520.094745597391</v>
      </c>
      <c r="L960" s="25"/>
      <c r="N960" s="25">
        <f>'Combined Retirement'!$C$18/12</f>
        <v>33932.660666666663</v>
      </c>
      <c r="O960" s="25">
        <f t="shared" si="785"/>
        <v>11007.82546143035</v>
      </c>
      <c r="P960" s="25">
        <f t="shared" si="786"/>
        <v>22924.835205236312</v>
      </c>
      <c r="Q960" s="25">
        <f t="array" aca="1" ref="Q960" ca="1">INDEX('Isaac 401k'!L:L,MATCH('Retirement Calculator'!A960,'Isaac 401k'!N:N,0),0)</f>
        <v>22773738.882236835</v>
      </c>
      <c r="R960" s="25">
        <f t="array" aca="1" ref="R960" ca="1">INDEX('Lorri 401b'!L:L,MATCH('Retirement Calculator'!A960,'Lorri 401b'!N:N,0),0)</f>
        <v>16544618.736985333</v>
      </c>
      <c r="S960" s="25">
        <f t="shared" ca="1" si="787"/>
        <v>39318357.619222164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6404.7404596389215</v>
      </c>
      <c r="K961" s="25">
        <f t="shared" si="784"/>
        <v>16520.094745597391</v>
      </c>
      <c r="L961" s="25"/>
      <c r="N961" s="25">
        <f>'Combined Retirement'!$C$18/12</f>
        <v>33932.660666666663</v>
      </c>
      <c r="O961" s="25">
        <f t="shared" si="785"/>
        <v>11007.82546143035</v>
      </c>
      <c r="P961" s="25">
        <f t="shared" si="786"/>
        <v>22924.835205236312</v>
      </c>
      <c r="Q961" s="25">
        <f t="array" aca="1" ref="Q961" ca="1">INDEX('Isaac 401k'!L:L,MATCH('Retirement Calculator'!A961,'Isaac 401k'!N:N,0),0)</f>
        <v>22862198.034034599</v>
      </c>
      <c r="R961" s="25">
        <f t="array" aca="1" ref="R961" ca="1">INDEX('Lorri 401b'!L:L,MATCH('Retirement Calculator'!A961,'Lorri 401b'!N:N,0),0)</f>
        <v>16596965.719915735</v>
      </c>
      <c r="S961" s="25">
        <f t="shared" ca="1" si="787"/>
        <v>39459163.753950335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6404.7404596389215</v>
      </c>
      <c r="K962" s="25">
        <f t="shared" si="784"/>
        <v>16520.094745597391</v>
      </c>
      <c r="L962" s="25"/>
      <c r="N962" s="25">
        <f>'Combined Retirement'!$C$18/12</f>
        <v>33932.660666666663</v>
      </c>
      <c r="O962" s="25">
        <f t="shared" si="785"/>
        <v>11007.82546143035</v>
      </c>
      <c r="P962" s="25">
        <f t="shared" si="786"/>
        <v>22924.835205236312</v>
      </c>
      <c r="Q962" s="25">
        <f t="array" aca="1" ref="Q962" ca="1">INDEX('Isaac 401k'!L:L,MATCH('Retirement Calculator'!A962,'Isaac 401k'!N:N,0),0)</f>
        <v>22951025.765631523</v>
      </c>
      <c r="R962" s="25">
        <f t="array" aca="1" ref="R962" ca="1">INDEX('Lorri 401b'!L:L,MATCH('Retirement Calculator'!A962,'Lorri 401b'!N:N,0),0)</f>
        <v>16649530.815275013</v>
      </c>
      <c r="S962" s="25">
        <f t="shared" ca="1" si="787"/>
        <v>39600556.58090654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6404.7404596389215</v>
      </c>
      <c r="K963" s="25">
        <f t="shared" si="784"/>
        <v>16520.094745597391</v>
      </c>
      <c r="L963" s="25"/>
      <c r="N963" s="25">
        <f>'Combined Retirement'!$C$18/12</f>
        <v>33932.660666666663</v>
      </c>
      <c r="O963" s="25">
        <f t="shared" si="785"/>
        <v>11007.82546143035</v>
      </c>
      <c r="P963" s="25">
        <f t="shared" si="786"/>
        <v>22924.835205236312</v>
      </c>
      <c r="Q963" s="25">
        <f t="array" aca="1" ref="Q963" ca="1">INDEX('Isaac 401k'!L:L,MATCH('Retirement Calculator'!A963,'Isaac 401k'!N:N,0),0)</f>
        <v>23040223.612776767</v>
      </c>
      <c r="R963" s="25">
        <f t="array" aca="1" ref="R963" ca="1">INDEX('Lorri 401b'!L:L,MATCH('Retirement Calculator'!A963,'Lorri 401b'!N:N,0),0)</f>
        <v>16702314.931864956</v>
      </c>
      <c r="S963" s="25">
        <f t="shared" ca="1" si="787"/>
        <v>39742538.544641726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6404.7404596389215</v>
      </c>
      <c r="K964" s="25">
        <f t="shared" si="784"/>
        <v>16520.094745597391</v>
      </c>
      <c r="L964" s="25"/>
      <c r="N964" s="25">
        <f>'Combined Retirement'!$C$18/12</f>
        <v>33932.660666666663</v>
      </c>
      <c r="O964" s="25">
        <f t="shared" si="785"/>
        <v>11007.82546143035</v>
      </c>
      <c r="P964" s="25">
        <f t="shared" si="786"/>
        <v>22924.835205236312</v>
      </c>
      <c r="Q964" s="25">
        <f t="array" aca="1" ref="Q964" ca="1">INDEX('Isaac 401k'!L:L,MATCH('Retirement Calculator'!A964,'Isaac 401k'!N:N,0),0)</f>
        <v>23129793.117618449</v>
      </c>
      <c r="R964" s="25">
        <f t="array" aca="1" ref="R964" ca="1">INDEX('Lorri 401b'!L:L,MATCH('Retirement Calculator'!A964,'Lorri 401b'!N:N,0),0)</f>
        <v>16755318.982274024</v>
      </c>
      <c r="S964" s="25">
        <f t="shared" ca="1" si="787"/>
        <v>39885112.099892475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6404.7404596389215</v>
      </c>
      <c r="K965" s="25">
        <f t="shared" si="784"/>
        <v>16520.094745597391</v>
      </c>
      <c r="L965" s="25"/>
      <c r="N965" s="25">
        <f>'Combined Retirement'!$C$18/12</f>
        <v>33932.660666666663</v>
      </c>
      <c r="O965" s="25">
        <f t="shared" si="785"/>
        <v>11007.82546143035</v>
      </c>
      <c r="P965" s="25">
        <f t="shared" si="786"/>
        <v>22924.835205236312</v>
      </c>
      <c r="Q965" s="25">
        <f t="array" aca="1" ref="Q965" ca="1">INDEX('Isaac 401k'!L:L,MATCH('Retirement Calculator'!A965,'Isaac 401k'!N:N,0),0)</f>
        <v>23219735.828730304</v>
      </c>
      <c r="R965" s="25">
        <f t="array" aca="1" ref="R965" ca="1">INDEX('Lorri 401b'!L:L,MATCH('Retirement Calculator'!A965,'Lorri 401b'!N:N,0),0)</f>
        <v>16808543.88289313</v>
      </c>
      <c r="S965" s="25">
        <f t="shared" ca="1" si="787"/>
        <v>40028279.71162343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6404.7404596389215</v>
      </c>
      <c r="K966" s="25">
        <f t="shared" si="784"/>
        <v>16520.094745597391</v>
      </c>
      <c r="L966" s="25"/>
      <c r="N966" s="25">
        <f>'Combined Retirement'!$C$18/12</f>
        <v>33932.660666666663</v>
      </c>
      <c r="O966" s="25">
        <f t="shared" si="785"/>
        <v>11007.82546143035</v>
      </c>
      <c r="P966" s="25">
        <f t="shared" si="786"/>
        <v>22924.835205236312</v>
      </c>
      <c r="Q966" s="25">
        <f t="array" aca="1" ref="Q966" ca="1">INDEX('Isaac 401k'!L:L,MATCH('Retirement Calculator'!A966,'Isaac 401k'!N:N,0),0)</f>
        <v>23310053.301138457</v>
      </c>
      <c r="R966" s="25">
        <f t="array" aca="1" ref="R966" ca="1">INDEX('Lorri 401b'!L:L,MATCH('Retirement Calculator'!A966,'Lorri 401b'!N:N,0),0)</f>
        <v>16861990.553931478</v>
      </c>
      <c r="S966" s="25">
        <f t="shared" ca="1" si="787"/>
        <v>40172043.855069935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6404.7404596389215</v>
      </c>
      <c r="K967" s="25">
        <f t="shared" si="784"/>
        <v>16520.094745597391</v>
      </c>
      <c r="L967" s="25"/>
      <c r="N967" s="25">
        <f>'Combined Retirement'!$C$18/12</f>
        <v>33932.660666666663</v>
      </c>
      <c r="O967" s="25">
        <f t="shared" si="785"/>
        <v>11007.82546143035</v>
      </c>
      <c r="P967" s="25">
        <f t="shared" si="786"/>
        <v>22924.835205236312</v>
      </c>
      <c r="Q967" s="25">
        <f t="array" aca="1" ref="Q967" ca="1">INDEX('Isaac 401k'!L:L,MATCH('Retirement Calculator'!A967,'Isaac 401k'!N:N,0),0)</f>
        <v>23400747.096348312</v>
      </c>
      <c r="R967" s="25">
        <f t="array" aca="1" ref="R967" ca="1">INDEX('Lorri 401b'!L:L,MATCH('Retirement Calculator'!A967,'Lorri 401b'!N:N,0),0)</f>
        <v>16915659.919432487</v>
      </c>
      <c r="S967" s="25">
        <f t="shared" ca="1" si="787"/>
        <v>40316407.015780799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6404.7404596389215</v>
      </c>
      <c r="K968" s="25">
        <f t="shared" si="784"/>
        <v>16520.094745597391</v>
      </c>
      <c r="L968" s="25"/>
      <c r="N968" s="25">
        <f>'Combined Retirement'!$C$18/12</f>
        <v>33932.660666666663</v>
      </c>
      <c r="O968" s="25">
        <f t="shared" si="785"/>
        <v>11007.82546143035</v>
      </c>
      <c r="P968" s="25">
        <f t="shared" si="786"/>
        <v>22924.835205236312</v>
      </c>
      <c r="Q968" s="25">
        <f t="array" aca="1" ref="Q968" ca="1">INDEX('Isaac 401k'!L:L,MATCH('Retirement Calculator'!A968,'Isaac 401k'!N:N,0),0)</f>
        <v>23491818.782371543</v>
      </c>
      <c r="R968" s="25">
        <f t="array" aca="1" ref="R968" ca="1">INDEX('Lorri 401b'!L:L,MATCH('Retirement Calculator'!A968,'Lorri 401b'!N:N,0),0)</f>
        <v>16969552.907289751</v>
      </c>
      <c r="S968" s="25">
        <f t="shared" ca="1" si="787"/>
        <v>40461371.689661294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6404.7404596389215</v>
      </c>
      <c r="K969" s="25">
        <f t="shared" si="784"/>
        <v>16520.094745597391</v>
      </c>
      <c r="L969" s="25"/>
      <c r="N969" s="25">
        <f>'Combined Retirement'!$C$18/12</f>
        <v>33932.660666666663</v>
      </c>
      <c r="O969" s="25">
        <f t="shared" si="785"/>
        <v>11007.82546143035</v>
      </c>
      <c r="P969" s="25">
        <f t="shared" si="786"/>
        <v>22924.835205236312</v>
      </c>
      <c r="Q969" s="25">
        <f t="array" aca="1" ref="Q969" ca="1">INDEX('Isaac 401k'!L:L,MATCH('Retirement Calculator'!A969,'Isaac 401k'!N:N,0),0)</f>
        <v>23583269.933753204</v>
      </c>
      <c r="R969" s="25">
        <f t="array" aca="1" ref="R969" ca="1">INDEX('Lorri 401b'!L:L,MATCH('Retirement Calculator'!A969,'Lorri 401b'!N:N,0),0)</f>
        <v>17023670.449263085</v>
      </c>
      <c r="S969" s="25">
        <f t="shared" ca="1" si="787"/>
        <v>40606940.383016288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6404.7404596389215</v>
      </c>
      <c r="K970" s="25">
        <f t="shared" si="784"/>
        <v>16520.094745597391</v>
      </c>
      <c r="L970" s="25"/>
      <c r="N970" s="25">
        <f>'Combined Retirement'!$C$18/12</f>
        <v>33932.660666666663</v>
      </c>
      <c r="O970" s="25">
        <f t="shared" si="785"/>
        <v>11007.82546143035</v>
      </c>
      <c r="P970" s="25">
        <f t="shared" si="786"/>
        <v>22924.835205236312</v>
      </c>
      <c r="Q970" s="25">
        <f t="array" aca="1" ref="Q970" ca="1">INDEX('Isaac 401k'!L:L,MATCH('Retirement Calculator'!A970,'Isaac 401k'!N:N,0),0)</f>
        <v>23675102.131598953</v>
      </c>
      <c r="R970" s="25">
        <f t="array" aca="1" ref="R970" ca="1">INDEX('Lorri 401b'!L:L,MATCH('Retirement Calculator'!A970,'Lorri 401b'!N:N,0),0)</f>
        <v>17078013.480994642</v>
      </c>
      <c r="S970" s="25">
        <f t="shared" ca="1" si="787"/>
        <v>40753115.612593591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6404.7404596389215</v>
      </c>
      <c r="K971" s="25">
        <f t="shared" si="784"/>
        <v>16520.094745597391</v>
      </c>
      <c r="L971" s="25"/>
      <c r="N971" s="25">
        <f>'Combined Retirement'!$C$18/12</f>
        <v>33932.660666666663</v>
      </c>
      <c r="O971" s="25">
        <f t="shared" si="785"/>
        <v>11007.82546143035</v>
      </c>
      <c r="P971" s="25">
        <f t="shared" si="786"/>
        <v>22924.835205236312</v>
      </c>
      <c r="Q971" s="25">
        <f t="array" aca="1" ref="Q971" ca="1">INDEX('Isaac 401k'!L:L,MATCH('Retirement Calculator'!A971,'Isaac 401k'!N:N,0),0)</f>
        <v>23767316.963602394</v>
      </c>
      <c r="R971" s="25">
        <f t="array" aca="1" ref="R971" ca="1">INDEX('Lorri 401b'!L:L,MATCH('Retirement Calculator'!A971,'Lorri 401b'!N:N,0),0)</f>
        <v>17132582.94202508</v>
      </c>
      <c r="S971" s="25">
        <f t="shared" ca="1" si="787"/>
        <v>40899899.905627474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6404.7404596389215</v>
      </c>
      <c r="K972" s="25">
        <f t="shared" si="784"/>
        <v>16520.094745597391</v>
      </c>
      <c r="L972" s="25"/>
      <c r="N972" s="25">
        <f>'Combined Retirement'!$C$18/12</f>
        <v>33932.660666666663</v>
      </c>
      <c r="O972" s="25">
        <f t="shared" si="785"/>
        <v>11007.82546143035</v>
      </c>
      <c r="P972" s="25">
        <f t="shared" si="786"/>
        <v>22924.835205236312</v>
      </c>
      <c r="Q972" s="25">
        <f t="array" aca="1" ref="Q972" ca="1">INDEX('Isaac 401k'!L:L,MATCH('Retirement Calculator'!A972,'Isaac 401k'!N:N,0),0)</f>
        <v>23859916.024072517</v>
      </c>
      <c r="R972" s="25">
        <f t="array" aca="1" ref="R972" ca="1">INDEX('Lorri 401b'!L:L,MATCH('Retirement Calculator'!A972,'Lorri 401b'!N:N,0),0)</f>
        <v>17187379.775809813</v>
      </c>
      <c r="S972" s="25">
        <f t="shared" ca="1" si="787"/>
        <v>41047295.79988233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6404.7404596389215</v>
      </c>
      <c r="K973" s="25">
        <f t="shared" si="784"/>
        <v>16520.094745597391</v>
      </c>
      <c r="L973" s="25"/>
      <c r="N973" s="25">
        <f>'Combined Retirement'!$C$18/12</f>
        <v>33932.660666666663</v>
      </c>
      <c r="O973" s="25">
        <f t="shared" si="785"/>
        <v>11007.82546143035</v>
      </c>
      <c r="P973" s="25">
        <f t="shared" si="786"/>
        <v>22924.835205236312</v>
      </c>
      <c r="Q973" s="25">
        <f t="array" aca="1" ref="Q973" ca="1">INDEX('Isaac 401k'!L:L,MATCH('Retirement Calculator'!A973,'Isaac 401k'!N:N,0),0)</f>
        <v>23952900.913961265</v>
      </c>
      <c r="R973" s="25">
        <f t="array" aca="1" ref="R973" ca="1">INDEX('Lorri 401b'!L:L,MATCH('Retirement Calculator'!A973,'Lorri 401b'!N:N,0),0)</f>
        <v>17242404.929735314</v>
      </c>
      <c r="S973" s="25">
        <f t="shared" ca="1" si="787"/>
        <v>41195305.843696579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6404.7404596389215</v>
      </c>
      <c r="K974" s="25">
        <f t="shared" si="784"/>
        <v>16520.094745597391</v>
      </c>
      <c r="L974" s="25"/>
      <c r="N974" s="25">
        <f>'Combined Retirement'!$C$18/12</f>
        <v>33932.660666666663</v>
      </c>
      <c r="O974" s="25">
        <f t="shared" si="785"/>
        <v>11007.82546143035</v>
      </c>
      <c r="P974" s="25">
        <f t="shared" si="786"/>
        <v>22924.835205236312</v>
      </c>
      <c r="Q974" s="25">
        <f t="array" aca="1" ref="Q974" ca="1">INDEX('Isaac 401k'!L:L,MATCH('Retirement Calculator'!A974,'Isaac 401k'!N:N,0),0)</f>
        <v>24046273.240891214</v>
      </c>
      <c r="R974" s="25">
        <f t="array" aca="1" ref="R974" ca="1">INDEX('Lorri 401b'!L:L,MATCH('Retirement Calculator'!A974,'Lorri 401b'!N:N,0),0)</f>
        <v>17297659.355135504</v>
      </c>
      <c r="S974" s="25">
        <f t="shared" ca="1" si="787"/>
        <v>41343932.596026719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6404.7404596389215</v>
      </c>
      <c r="K975" s="25">
        <f t="shared" si="784"/>
        <v>16520.094745597391</v>
      </c>
      <c r="L975" s="25"/>
      <c r="N975" s="25">
        <f>'Combined Retirement'!$C$18/12</f>
        <v>33932.660666666663</v>
      </c>
      <c r="O975" s="25">
        <f t="shared" si="785"/>
        <v>11007.82546143035</v>
      </c>
      <c r="P975" s="25">
        <f t="shared" si="786"/>
        <v>22924.835205236312</v>
      </c>
      <c r="Q975" s="25">
        <f t="array" aca="1" ref="Q975" ca="1">INDEX('Isaac 401k'!L:L,MATCH('Retirement Calculator'!A975,'Isaac 401k'!N:N,0),0)</f>
        <v>24140034.619183373</v>
      </c>
      <c r="R975" s="25">
        <f t="array" aca="1" ref="R975" ca="1">INDEX('Lorri 401b'!L:L,MATCH('Retirement Calculator'!A975,'Lorri 401b'!N:N,0),0)</f>
        <v>17353144.007308196</v>
      </c>
      <c r="S975" s="25">
        <f t="shared" ca="1" si="787"/>
        <v>41493178.626491569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6404.7404596389215</v>
      </c>
      <c r="K976" s="25">
        <f t="shared" si="784"/>
        <v>16520.094745597391</v>
      </c>
      <c r="L976" s="25"/>
      <c r="N976" s="25">
        <f>'Combined Retirement'!$C$18/12</f>
        <v>33932.660666666663</v>
      </c>
      <c r="O976" s="25">
        <f t="shared" si="785"/>
        <v>11007.82546143035</v>
      </c>
      <c r="P976" s="25">
        <f t="shared" si="786"/>
        <v>22924.835205236312</v>
      </c>
      <c r="Q976" s="25">
        <f t="array" aca="1" ref="Q976" ca="1">INDEX('Isaac 401k'!L:L,MATCH('Retirement Calculator'!A976,'Isaac 401k'!N:N,0),0)</f>
        <v>24234186.66988508</v>
      </c>
      <c r="R976" s="25">
        <f t="array" aca="1" ref="R976" ca="1">INDEX('Lorri 401b'!L:L,MATCH('Retirement Calculator'!A976,'Lorri 401b'!N:N,0),0)</f>
        <v>17408859.845531609</v>
      </c>
      <c r="S976" s="25">
        <f t="shared" ca="1" si="787"/>
        <v>41643046.515416689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6404.7404596389215</v>
      </c>
      <c r="K977" s="25">
        <f t="shared" si="784"/>
        <v>16520.094745597391</v>
      </c>
      <c r="L977" s="25"/>
      <c r="N977" s="25">
        <f>'Combined Retirement'!$C$18/12</f>
        <v>33932.660666666663</v>
      </c>
      <c r="O977" s="25">
        <f t="shared" si="785"/>
        <v>11007.82546143035</v>
      </c>
      <c r="P977" s="25">
        <f t="shared" si="786"/>
        <v>22924.835205236312</v>
      </c>
      <c r="Q977" s="25">
        <f t="array" aca="1" ref="Q977" ca="1">INDEX('Isaac 401k'!L:L,MATCH('Retirement Calculator'!A977,'Isaac 401k'!N:N,0),0)</f>
        <v>24328731.020798046</v>
      </c>
      <c r="R977" s="25">
        <f t="array" aca="1" ref="R977" ca="1">INDEX('Lorri 401b'!L:L,MATCH('Retirement Calculator'!A977,'Lorri 401b'!N:N,0),0)</f>
        <v>17464807.833080951</v>
      </c>
      <c r="S977" s="25">
        <f t="shared" ca="1" si="787"/>
        <v>41793538.853878997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6404.7404596389215</v>
      </c>
      <c r="K978" s="25">
        <f t="shared" si="784"/>
        <v>16520.094745597391</v>
      </c>
      <c r="L978" s="25"/>
      <c r="N978" s="25">
        <f>'Combined Retirement'!$C$18/12</f>
        <v>33932.660666666663</v>
      </c>
      <c r="O978" s="25">
        <f t="shared" si="785"/>
        <v>11007.82546143035</v>
      </c>
      <c r="P978" s="25">
        <f t="shared" si="786"/>
        <v>22924.835205236312</v>
      </c>
      <c r="Q978" s="25">
        <f t="array" aca="1" ref="Q978" ca="1">INDEX('Isaac 401k'!L:L,MATCH('Retirement Calculator'!A978,'Isaac 401k'!N:N,0),0)</f>
        <v>24423669.306506485</v>
      </c>
      <c r="R978" s="25">
        <f t="array" aca="1" ref="R978" ca="1">INDEX('Lorri 401b'!L:L,MATCH('Retirement Calculator'!A978,'Lorri 401b'!N:N,0),0)</f>
        <v>17520988.937245082</v>
      </c>
      <c r="S978" s="25">
        <f t="shared" ca="1" si="787"/>
        <v>41944658.243751571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6404.7404596389215</v>
      </c>
      <c r="K979" s="25">
        <f t="shared" si="784"/>
        <v>16520.094745597391</v>
      </c>
      <c r="L979" s="25"/>
      <c r="N979" s="25">
        <f>'Combined Retirement'!$C$18/12</f>
        <v>33932.660666666663</v>
      </c>
      <c r="O979" s="25">
        <f t="shared" si="785"/>
        <v>11007.82546143035</v>
      </c>
      <c r="P979" s="25">
        <f t="shared" si="786"/>
        <v>22924.835205236312</v>
      </c>
      <c r="Q979" s="25">
        <f t="array" aca="1" ref="Q979" ca="1">INDEX('Isaac 401k'!L:L,MATCH('Retirement Calculator'!A979,'Isaac 401k'!N:N,0),0)</f>
        <v>24519003.168405373</v>
      </c>
      <c r="R979" s="25">
        <f t="array" aca="1" ref="R979" ca="1">INDEX('Lorri 401b'!L:L,MATCH('Retirement Calculator'!A979,'Lorri 401b'!N:N,0),0)</f>
        <v>17577404.12934323</v>
      </c>
      <c r="S979" s="25">
        <f t="shared" ca="1" si="787"/>
        <v>42096407.297748603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6404.7404596389215</v>
      </c>
      <c r="K980" s="25">
        <f t="shared" si="784"/>
        <v>16520.094745597391</v>
      </c>
      <c r="L980" s="25"/>
      <c r="N980" s="25">
        <f>'Combined Retirement'!$C$18/12</f>
        <v>33932.660666666663</v>
      </c>
      <c r="O980" s="25">
        <f t="shared" si="785"/>
        <v>11007.82546143035</v>
      </c>
      <c r="P980" s="25">
        <f t="shared" si="786"/>
        <v>22924.835205236312</v>
      </c>
      <c r="Q980" s="25">
        <f t="array" aca="1" ref="Q980" ca="1">INDEX('Isaac 401k'!L:L,MATCH('Retirement Calculator'!A980,'Isaac 401k'!N:N,0),0)</f>
        <v>24614734.254728839</v>
      </c>
      <c r="R980" s="25">
        <f t="array" aca="1" ref="R980" ca="1">INDEX('Lorri 401b'!L:L,MATCH('Retirement Calculator'!A980,'Lorri 401b'!N:N,0),0)</f>
        <v>17634054.384741787</v>
      </c>
      <c r="S980" s="25">
        <f t="shared" ca="1" si="787"/>
        <v>42248788.639470622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6404.7404596389215</v>
      </c>
      <c r="K981" s="25">
        <f t="shared" si="784"/>
        <v>16520.094745597391</v>
      </c>
      <c r="L981" s="25"/>
      <c r="N981" s="25">
        <f>'Combined Retirement'!$C$18/12</f>
        <v>33932.660666666663</v>
      </c>
      <c r="O981" s="25">
        <f t="shared" si="785"/>
        <v>11007.82546143035</v>
      </c>
      <c r="P981" s="25">
        <f t="shared" si="786"/>
        <v>22924.835205236312</v>
      </c>
      <c r="Q981" s="25">
        <f t="array" aca="1" ref="Q981" ca="1">INDEX('Isaac 401k'!L:L,MATCH('Retirement Calculator'!A981,'Isaac 401k'!N:N,0),0)</f>
        <v>24710864.220578656</v>
      </c>
      <c r="R981" s="25">
        <f t="array" aca="1" ref="R981" ca="1">INDEX('Lorri 401b'!L:L,MATCH('Retirement Calculator'!A981,'Lorri 401b'!N:N,0),0)</f>
        <v>17690940.682871174</v>
      </c>
      <c r="S981" s="25">
        <f t="shared" ca="1" si="787"/>
        <v>42401804.903449833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6404.7404596389215</v>
      </c>
      <c r="K982" s="25">
        <f t="shared" si="784"/>
        <v>16520.094745597391</v>
      </c>
      <c r="L982" s="25"/>
      <c r="N982" s="25">
        <f>'Combined Retirement'!$C$18/12</f>
        <v>33932.660666666663</v>
      </c>
      <c r="O982" s="25">
        <f t="shared" si="785"/>
        <v>11007.82546143035</v>
      </c>
      <c r="P982" s="25">
        <f t="shared" si="786"/>
        <v>22924.835205236312</v>
      </c>
      <c r="Q982" s="25">
        <f t="array" aca="1" ref="Q982" ca="1">INDEX('Isaac 401k'!L:L,MATCH('Retirement Calculator'!A982,'Isaac 401k'!N:N,0),0)</f>
        <v>24807394.727952845</v>
      </c>
      <c r="R982" s="25">
        <f t="array" aca="1" ref="R982" ca="1">INDEX('Lorri 401b'!L:L,MATCH('Retirement Calculator'!A982,'Lorri 401b'!N:N,0),0)</f>
        <v>17748064.007242765</v>
      </c>
      <c r="S982" s="25">
        <f t="shared" ca="1" si="787"/>
        <v>42555458.735195607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6404.7404596389215</v>
      </c>
      <c r="K983" s="25">
        <f t="shared" si="784"/>
        <v>16520.094745597391</v>
      </c>
      <c r="L983" s="25"/>
      <c r="N983" s="25">
        <f>'Combined Retirement'!$C$18/12</f>
        <v>33932.660666666663</v>
      </c>
      <c r="O983" s="25">
        <f t="shared" si="785"/>
        <v>11007.82546143035</v>
      </c>
      <c r="P983" s="25">
        <f t="shared" si="786"/>
        <v>22924.835205236312</v>
      </c>
      <c r="Q983" s="25">
        <f t="array" aca="1" ref="Q983" ca="1">INDEX('Isaac 401k'!L:L,MATCH('Retirement Calculator'!A983,'Isaac 401k'!N:N,0),0)</f>
        <v>24904327.445774429</v>
      </c>
      <c r="R983" s="25">
        <f t="array" aca="1" ref="R983" ca="1">INDEX('Lorri 401b'!L:L,MATCH('Retirement Calculator'!A983,'Lorri 401b'!N:N,0),0)</f>
        <v>17805425.345465906</v>
      </c>
      <c r="S983" s="25">
        <f t="shared" ca="1" si="787"/>
        <v>42709752.791240335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6404.7404596389215</v>
      </c>
      <c r="K984" s="25">
        <f t="shared" si="784"/>
        <v>16520.094745597391</v>
      </c>
      <c r="L984" s="25"/>
      <c r="N984" s="25">
        <f>'Combined Retirement'!$C$18/12</f>
        <v>33932.660666666663</v>
      </c>
      <c r="O984" s="25">
        <f t="shared" si="785"/>
        <v>11007.82546143035</v>
      </c>
      <c r="P984" s="25">
        <f t="shared" si="786"/>
        <v>22924.835205236312</v>
      </c>
      <c r="Q984" s="25">
        <f t="array" aca="1" ref="Q984" ca="1">INDEX('Isaac 401k'!L:L,MATCH('Retirement Calculator'!A984,'Isaac 401k'!N:N,0),0)</f>
        <v>25001664.049920268</v>
      </c>
      <c r="R984" s="25">
        <f t="array" aca="1" ref="R984" ca="1">INDEX('Lorri 401b'!L:L,MATCH('Retirement Calculator'!A984,'Lorri 401b'!N:N,0),0)</f>
        <v>17863025.689264975</v>
      </c>
      <c r="S984" s="25">
        <f t="shared" ca="1" si="787"/>
        <v>42864689.739185244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6404.7404596389215</v>
      </c>
      <c r="K985" s="25">
        <f t="shared" si="784"/>
        <v>16520.094745597391</v>
      </c>
      <c r="L985" s="25"/>
      <c r="N985" s="25">
        <f>'Combined Retirement'!$C$18/12</f>
        <v>33932.660666666663</v>
      </c>
      <c r="O985" s="25">
        <f t="shared" si="785"/>
        <v>11007.82546143035</v>
      </c>
      <c r="P985" s="25">
        <f t="shared" si="786"/>
        <v>22924.835205236312</v>
      </c>
      <c r="Q985" s="25">
        <f t="array" aca="1" ref="Q985" ca="1">INDEX('Isaac 401k'!L:L,MATCH('Retirement Calculator'!A985,'Isaac 401k'!N:N,0),0)</f>
        <v>25099406.223250046</v>
      </c>
      <c r="R985" s="25">
        <f t="array" aca="1" ref="R985" ca="1">INDEX('Lorri 401b'!L:L,MATCH('Retirement Calculator'!A985,'Lorri 401b'!N:N,0),0)</f>
        <v>17920866.034496542</v>
      </c>
      <c r="S985" s="25">
        <f t="shared" ca="1" si="787"/>
        <v>43020272.257746592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6404.7404596389215</v>
      </c>
      <c r="K986" s="25">
        <f t="shared" si="784"/>
        <v>16520.094745597391</v>
      </c>
      <c r="L986" s="25"/>
      <c r="N986" s="25">
        <f>'Combined Retirement'!$C$18/12</f>
        <v>33932.660666666663</v>
      </c>
      <c r="O986" s="25">
        <f t="shared" si="785"/>
        <v>11007.82546143035</v>
      </c>
      <c r="P986" s="25">
        <f t="shared" si="786"/>
        <v>22924.835205236312</v>
      </c>
      <c r="Q986" s="25">
        <f t="array" aca="1" ref="Q986" ca="1">INDEX('Isaac 401k'!L:L,MATCH('Retirement Calculator'!A986,'Isaac 401k'!N:N,0),0)</f>
        <v>25197555.655635368</v>
      </c>
      <c r="R986" s="25">
        <f t="array" aca="1" ref="R986" ca="1">INDEX('Lorri 401b'!L:L,MATCH('Retirement Calculator'!A986,'Lorri 401b'!N:N,0),0)</f>
        <v>17978947.381166574</v>
      </c>
      <c r="S986" s="25">
        <f t="shared" ca="1" si="787"/>
        <v>43176503.036801942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6404.7404596389215</v>
      </c>
      <c r="K987" s="25">
        <f t="shared" si="784"/>
        <v>16520.094745597391</v>
      </c>
      <c r="L987" s="25"/>
      <c r="N987" s="25">
        <f>'Combined Retirement'!$C$18/12</f>
        <v>33932.660666666663</v>
      </c>
      <c r="O987" s="25">
        <f t="shared" si="785"/>
        <v>11007.82546143035</v>
      </c>
      <c r="P987" s="25">
        <f t="shared" si="786"/>
        <v>22924.835205236312</v>
      </c>
      <c r="Q987" s="25">
        <f t="array" aca="1" ref="Q987" ca="1">INDEX('Isaac 401k'!L:L,MATCH('Retirement Calculator'!A987,'Isaac 401k'!N:N,0),0)</f>
        <v>25296114.043988962</v>
      </c>
      <c r="R987" s="25">
        <f t="array" aca="1" ref="R987" ca="1">INDEX('Lorri 401b'!L:L,MATCH('Retirement Calculator'!A987,'Lorri 401b'!N:N,0),0)</f>
        <v>18037270.733447731</v>
      </c>
      <c r="S987" s="25">
        <f t="shared" ca="1" si="787"/>
        <v>43333384.777436689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6404.7404596389215</v>
      </c>
      <c r="K988" s="25">
        <f t="shared" si="784"/>
        <v>16520.094745597391</v>
      </c>
      <c r="L988" s="25"/>
      <c r="N988" s="25">
        <f>'Combined Retirement'!$C$18/12</f>
        <v>33932.660666666663</v>
      </c>
      <c r="O988" s="25">
        <f t="shared" si="785"/>
        <v>11007.82546143035</v>
      </c>
      <c r="P988" s="25">
        <f t="shared" si="786"/>
        <v>22924.835205236312</v>
      </c>
      <c r="Q988" s="25">
        <f t="array" aca="1" ref="Q988" ca="1">INDEX('Isaac 401k'!L:L,MATCH('Retirement Calculator'!A988,'Isaac 401k'!N:N,0),0)</f>
        <v>25395083.092294026</v>
      </c>
      <c r="R988" s="25">
        <f t="array" aca="1" ref="R988" ca="1">INDEX('Lorri 401b'!L:L,MATCH('Retirement Calculator'!A988,'Lorri 401b'!N:N,0),0)</f>
        <v>18095837.099696726</v>
      </c>
      <c r="S988" s="25">
        <f t="shared" ca="1" si="787"/>
        <v>43490920.191990748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6404.7404596389215</v>
      </c>
      <c r="K989" s="25">
        <f t="shared" si="784"/>
        <v>16520.094745597391</v>
      </c>
      <c r="L989" s="25"/>
      <c r="N989" s="25">
        <f>'Combined Retirement'!$C$18/12</f>
        <v>33932.660666666663</v>
      </c>
      <c r="O989" s="25">
        <f t="shared" si="785"/>
        <v>11007.82546143035</v>
      </c>
      <c r="P989" s="25">
        <f t="shared" si="786"/>
        <v>22924.835205236312</v>
      </c>
      <c r="Q989" s="25">
        <f t="array" aca="1" ref="Q989" ca="1">INDEX('Isaac 401k'!L:L,MATCH('Retirement Calculator'!A989,'Isaac 401k'!N:N,0),0)</f>
        <v>25494464.511633698</v>
      </c>
      <c r="R989" s="25">
        <f t="array" aca="1" ref="R989" ca="1">INDEX('Lorri 401b'!L:L,MATCH('Retirement Calculator'!A989,'Lorri 401b'!N:N,0),0)</f>
        <v>18154647.492471758</v>
      </c>
      <c r="S989" s="25">
        <f t="shared" ca="1" si="787"/>
        <v>43649112.004105456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6404.7404596389215</v>
      </c>
      <c r="K990" s="25">
        <f t="shared" si="784"/>
        <v>16520.094745597391</v>
      </c>
      <c r="L990" s="25"/>
      <c r="N990" s="25">
        <f>'Combined Retirement'!$C$18/12</f>
        <v>33932.660666666663</v>
      </c>
      <c r="O990" s="25">
        <f t="shared" si="785"/>
        <v>11007.82546143035</v>
      </c>
      <c r="P990" s="25">
        <f t="shared" si="786"/>
        <v>22924.835205236312</v>
      </c>
      <c r="Q990" s="25">
        <f t="array" aca="1" ref="Q990" ca="1">INDEX('Isaac 401k'!L:L,MATCH('Retirement Calculator'!A990,'Isaac 401k'!N:N,0),0)</f>
        <v>25594260.020220619</v>
      </c>
      <c r="R990" s="25">
        <f t="array" aca="1" ref="R990" ca="1">INDEX('Lorri 401b'!L:L,MATCH('Retirement Calculator'!A990,'Lorri 401b'!N:N,0),0)</f>
        <v>18213702.92855002</v>
      </c>
      <c r="S990" s="25">
        <f t="shared" ca="1" si="787"/>
        <v>43807962.948770642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6404.7404596389215</v>
      </c>
      <c r="K991" s="25">
        <f t="shared" si="784"/>
        <v>16520.094745597391</v>
      </c>
      <c r="L991" s="25"/>
      <c r="N991" s="25">
        <f>'Combined Retirement'!$C$18/12</f>
        <v>33932.660666666663</v>
      </c>
      <c r="O991" s="25">
        <f t="shared" si="785"/>
        <v>11007.82546143035</v>
      </c>
      <c r="P991" s="25">
        <f t="shared" si="786"/>
        <v>22924.835205236312</v>
      </c>
      <c r="Q991" s="25">
        <f t="array" aca="1" ref="Q991" ca="1">INDEX('Isaac 401k'!L:L,MATCH('Retirement Calculator'!A991,'Isaac 401k'!N:N,0),0)</f>
        <v>25694471.343426649</v>
      </c>
      <c r="R991" s="25">
        <f t="array" aca="1" ref="R991" ca="1">INDEX('Lorri 401b'!L:L,MATCH('Retirement Calculator'!A991,'Lorri 401b'!N:N,0),0)</f>
        <v>18273004.428945273</v>
      </c>
      <c r="S991" s="25">
        <f t="shared" ca="1" si="787"/>
        <v>43967475.772371918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6404.7404596389215</v>
      </c>
      <c r="K992" s="25">
        <f t="shared" si="784"/>
        <v>16520.094745597391</v>
      </c>
      <c r="L992" s="25"/>
      <c r="N992" s="25">
        <f>'Combined Retirement'!$C$18/12</f>
        <v>33932.660666666663</v>
      </c>
      <c r="O992" s="25">
        <f t="shared" si="785"/>
        <v>11007.82546143035</v>
      </c>
      <c r="P992" s="25">
        <f t="shared" si="786"/>
        <v>22924.835205236312</v>
      </c>
      <c r="Q992" s="25">
        <f t="array" aca="1" ref="Q992" ca="1">INDEX('Isaac 401k'!L:L,MATCH('Retirement Calculator'!A992,'Isaac 401k'!N:N,0),0)</f>
        <v>25795100.213812705</v>
      </c>
      <c r="R992" s="25">
        <f t="array" aca="1" ref="R992" ca="1">INDEX('Lorri 401b'!L:L,MATCH('Retirement Calculator'!A992,'Lorri 401b'!N:N,0),0)</f>
        <v>18332553.018925507</v>
      </c>
      <c r="S992" s="25">
        <f t="shared" ca="1" si="787"/>
        <v>44127653.232738212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6404.7404596389215</v>
      </c>
      <c r="K993" s="25">
        <f t="shared" si="784"/>
        <v>16520.094745597391</v>
      </c>
      <c r="L993" s="25"/>
      <c r="N993" s="25">
        <f>'Combined Retirement'!$C$18/12</f>
        <v>33932.660666666663</v>
      </c>
      <c r="O993" s="25">
        <f t="shared" si="785"/>
        <v>11007.82546143035</v>
      </c>
      <c r="P993" s="25">
        <f t="shared" si="786"/>
        <v>22924.835205236312</v>
      </c>
      <c r="Q993" s="25">
        <f t="array" aca="1" ref="Q993" ca="1">INDEX('Isaac 401k'!L:L,MATCH('Retirement Calculator'!A993,'Isaac 401k'!N:N,0),0)</f>
        <v>25896148.371158704</v>
      </c>
      <c r="R993" s="25">
        <f t="array" aca="1" ref="R993" ca="1">INDEX('Lorri 401b'!L:L,MATCH('Retirement Calculator'!A993,'Lorri 401b'!N:N,0),0)</f>
        <v>18392349.728030659</v>
      </c>
      <c r="S993" s="25">
        <f t="shared" ca="1" si="787"/>
        <v>44288498.099189363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6404.7404596389215</v>
      </c>
      <c r="K994" s="25">
        <f t="shared" si="784"/>
        <v>16520.094745597391</v>
      </c>
      <c r="L994" s="25"/>
      <c r="N994" s="25">
        <f>'Combined Retirement'!$C$18/12</f>
        <v>33932.660666666663</v>
      </c>
      <c r="O994" s="25">
        <f t="shared" si="785"/>
        <v>11007.82546143035</v>
      </c>
      <c r="P994" s="25">
        <f t="shared" si="786"/>
        <v>22924.835205236312</v>
      </c>
      <c r="Q994" s="25">
        <f t="array" aca="1" ref="Q994" ca="1">INDEX('Isaac 401k'!L:L,MATCH('Retirement Calculator'!A994,'Isaac 401k'!N:N,0),0)</f>
        <v>25997617.562493645</v>
      </c>
      <c r="R994" s="25">
        <f t="array" aca="1" ref="R994" ca="1">INDEX('Lorri 401b'!L:L,MATCH('Retirement Calculator'!A994,'Lorri 401b'!N:N,0),0)</f>
        <v>18452395.590090416</v>
      </c>
      <c r="S994" s="25">
        <f t="shared" ca="1" si="787"/>
        <v>44450013.152584061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6404.7404596389215</v>
      </c>
      <c r="K995" s="25">
        <f t="shared" si="784"/>
        <v>16520.094745597391</v>
      </c>
      <c r="L995" s="25"/>
      <c r="N995" s="25">
        <f>'Combined Retirement'!$C$18/12</f>
        <v>33932.660666666663</v>
      </c>
      <c r="O995" s="25">
        <f t="shared" si="785"/>
        <v>11007.82546143035</v>
      </c>
      <c r="P995" s="25">
        <f t="shared" si="786"/>
        <v>22924.835205236312</v>
      </c>
      <c r="Q995" s="25">
        <f t="array" aca="1" ref="Q995" ca="1">INDEX('Isaac 401k'!L:L,MATCH('Retirement Calculator'!A995,'Isaac 401k'!N:N,0),0)</f>
        <v>26099509.542125814</v>
      </c>
      <c r="R995" s="25">
        <f t="array" aca="1" ref="R995" ca="1">INDEX('Lorri 401b'!L:L,MATCH('Retirement Calculator'!A995,'Lorri 401b'!N:N,0),0)</f>
        <v>18512691.643242087</v>
      </c>
      <c r="S995" s="25">
        <f t="shared" ca="1" si="787"/>
        <v>44612201.185367897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6404.7404596389215</v>
      </c>
      <c r="K996" s="25">
        <f t="shared" si="784"/>
        <v>16520.094745597391</v>
      </c>
      <c r="L996" s="25"/>
      <c r="N996" s="25">
        <f>'Combined Retirement'!$C$18/12</f>
        <v>33932.660666666663</v>
      </c>
      <c r="O996" s="25">
        <f t="shared" si="785"/>
        <v>11007.82546143035</v>
      </c>
      <c r="P996" s="25">
        <f t="shared" si="786"/>
        <v>22924.835205236312</v>
      </c>
      <c r="Q996" s="25">
        <f t="array" aca="1" ref="Q996" ca="1">INDEX('Isaac 401k'!L:L,MATCH('Retirement Calculator'!A996,'Isaac 401k'!N:N,0),0)</f>
        <v>26201826.071673118</v>
      </c>
      <c r="R996" s="25">
        <f t="array" aca="1" ref="R996" ca="1">INDEX('Lorri 401b'!L:L,MATCH('Retirement Calculator'!A996,'Lorri 401b'!N:N,0),0)</f>
        <v>18573238.929948557</v>
      </c>
      <c r="S996" s="25">
        <f t="shared" ca="1" si="787"/>
        <v>44775065.001621678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6404.7404596389215</v>
      </c>
      <c r="K997" s="25">
        <f t="shared" si="784"/>
        <v>16520.094745597391</v>
      </c>
      <c r="L997" s="25"/>
      <c r="N997" s="25">
        <f>'Combined Retirement'!$C$18/12</f>
        <v>33932.660666666663</v>
      </c>
      <c r="O997" s="25">
        <f t="shared" si="785"/>
        <v>11007.82546143035</v>
      </c>
      <c r="P997" s="25">
        <f t="shared" si="786"/>
        <v>22924.835205236312</v>
      </c>
      <c r="Q997" s="25">
        <f t="array" aca="1" ref="Q997" ca="1">INDEX('Isaac 401k'!L:L,MATCH('Retirement Calculator'!A997,'Isaac 401k'!N:N,0),0)</f>
        <v>26304568.920093533</v>
      </c>
      <c r="R997" s="25">
        <f t="array" aca="1" ref="R997" ca="1">INDEX('Lorri 401b'!L:L,MATCH('Retirement Calculator'!A997,'Lorri 401b'!N:N,0),0)</f>
        <v>18634038.497016303</v>
      </c>
      <c r="S997" s="25">
        <f t="shared" ca="1" si="787"/>
        <v>44938607.417109832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6404.7404596389215</v>
      </c>
      <c r="K998" s="25">
        <f t="shared" si="784"/>
        <v>16520.094745597391</v>
      </c>
      <c r="L998" s="25"/>
      <c r="N998" s="25">
        <f>'Combined Retirement'!$C$18/12</f>
        <v>33932.660666666663</v>
      </c>
      <c r="O998" s="25">
        <f t="shared" si="785"/>
        <v>11007.82546143035</v>
      </c>
      <c r="P998" s="25">
        <f t="shared" si="786"/>
        <v>22924.835205236312</v>
      </c>
      <c r="Q998" s="25">
        <f t="array" aca="1" ref="Q998" ca="1">INDEX('Isaac 401k'!L:L,MATCH('Retirement Calculator'!A998,'Isaac 401k'!N:N,0),0)</f>
        <v>26407739.863715701</v>
      </c>
      <c r="R998" s="25">
        <f t="array" aca="1" ref="R998" ca="1">INDEX('Lorri 401b'!L:L,MATCH('Retirement Calculator'!A998,'Lorri 401b'!N:N,0),0)</f>
        <v>18695091.395613499</v>
      </c>
      <c r="S998" s="25">
        <f t="shared" ca="1" si="787"/>
        <v>45102831.2593292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6404.7404596389215</v>
      </c>
      <c r="K999" s="25">
        <f t="shared" si="784"/>
        <v>16520.094745597391</v>
      </c>
      <c r="L999" s="25"/>
      <c r="N999" s="25">
        <f>'Combined Retirement'!$C$18/12</f>
        <v>33932.660666666663</v>
      </c>
      <c r="O999" s="25">
        <f t="shared" si="785"/>
        <v>11007.82546143035</v>
      </c>
      <c r="P999" s="25">
        <f t="shared" si="786"/>
        <v>22924.835205236312</v>
      </c>
      <c r="Q999" s="25">
        <f t="array" aca="1" ref="Q999" ca="1">INDEX('Isaac 401k'!L:L,MATCH('Retirement Calculator'!A999,'Isaac 401k'!N:N,0),0)</f>
        <v>26511340.68626963</v>
      </c>
      <c r="R999" s="25">
        <f t="array" aca="1" ref="R999" ca="1">INDEX('Lorri 401b'!L:L,MATCH('Retirement Calculator'!A999,'Lorri 401b'!N:N,0),0)</f>
        <v>18756398.681288183</v>
      </c>
      <c r="S999" s="25">
        <f t="shared" ca="1" si="787"/>
        <v>45267739.367557809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6404.7404596389215</v>
      </c>
      <c r="K1000" s="25">
        <f t="shared" si="784"/>
        <v>16520.094745597391</v>
      </c>
      <c r="L1000" s="25"/>
      <c r="N1000" s="25">
        <f>'Combined Retirement'!$C$18/12</f>
        <v>33932.660666666663</v>
      </c>
      <c r="O1000" s="25">
        <f t="shared" si="785"/>
        <v>11007.82546143035</v>
      </c>
      <c r="P1000" s="25">
        <f t="shared" si="786"/>
        <v>22924.835205236312</v>
      </c>
      <c r="Q1000" s="25">
        <f t="array" aca="1" ref="Q1000" ca="1">INDEX('Isaac 401k'!L:L,MATCH('Retirement Calculator'!A1000,'Isaac 401k'!N:N,0),0)</f>
        <v>26615373.178917531</v>
      </c>
      <c r="R1000" s="25">
        <f t="array" aca="1" ref="R1000" ca="1">INDEX('Lorri 401b'!L:L,MATCH('Retirement Calculator'!A1000,'Lorri 401b'!N:N,0),0)</f>
        <v>18817961.413986512</v>
      </c>
      <c r="S1000" s="25">
        <f t="shared" ca="1" si="787"/>
        <v>45433334.592904046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6404.7404596389215</v>
      </c>
      <c r="K1001" s="25">
        <f t="shared" si="784"/>
        <v>16520.094745597391</v>
      </c>
      <c r="L1001" s="25"/>
      <c r="N1001" s="25">
        <f>'Combined Retirement'!$C$18/12</f>
        <v>33932.660666666663</v>
      </c>
      <c r="O1001" s="25">
        <f t="shared" si="785"/>
        <v>11007.82546143035</v>
      </c>
      <c r="P1001" s="25">
        <f t="shared" si="786"/>
        <v>22924.835205236312</v>
      </c>
      <c r="Q1001" s="25">
        <f t="array" aca="1" ref="Q1001" ca="1">INDEX('Isaac 401k'!L:L,MATCH('Retirement Calculator'!A1001,'Isaac 401k'!N:N,0),0)</f>
        <v>26719839.140284799</v>
      </c>
      <c r="R1001" s="25">
        <f t="array" aca="1" ref="R1001" ca="1">INDEX('Lorri 401b'!L:L,MATCH('Retirement Calculator'!A1001,'Lorri 401b'!N:N,0),0)</f>
        <v>18879780.658071082</v>
      </c>
      <c r="S1001" s="25">
        <f t="shared" ca="1" si="787"/>
        <v>45599619.798355877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6404.7404596389215</v>
      </c>
      <c r="K1002" s="25">
        <f t="shared" si="784"/>
        <v>16520.094745597391</v>
      </c>
      <c r="L1002" s="25"/>
      <c r="N1002" s="25">
        <f>'Combined Retirement'!$C$18/12</f>
        <v>33932.660666666663</v>
      </c>
      <c r="O1002" s="25">
        <f t="shared" si="785"/>
        <v>11007.82546143035</v>
      </c>
      <c r="P1002" s="25">
        <f t="shared" si="786"/>
        <v>22924.835205236312</v>
      </c>
      <c r="Q1002" s="25">
        <f t="array" aca="1" ref="Q1002" ca="1">INDEX('Isaac 401k'!L:L,MATCH('Retirement Calculator'!A1002,'Isaac 401k'!N:N,0),0)</f>
        <v>26824740.376491096</v>
      </c>
      <c r="R1002" s="25">
        <f t="array" aca="1" ref="R1002" ca="1">INDEX('Lorri 401b'!L:L,MATCH('Retirement Calculator'!A1002,'Lorri 401b'!N:N,0),0)</f>
        <v>18941857.482339341</v>
      </c>
      <c r="S1002" s="25">
        <f t="shared" ca="1" si="787"/>
        <v>45766597.858830437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6404.7404596389215</v>
      </c>
      <c r="K1003" s="25">
        <f t="shared" si="784"/>
        <v>16520.094745597391</v>
      </c>
      <c r="L1003" s="25"/>
      <c r="N1003" s="25">
        <f>'Combined Retirement'!$C$18/12</f>
        <v>33932.660666666663</v>
      </c>
      <c r="O1003" s="25">
        <f t="shared" si="785"/>
        <v>11007.82546143035</v>
      </c>
      <c r="P1003" s="25">
        <f t="shared" si="786"/>
        <v>22924.835205236312</v>
      </c>
      <c r="Q1003" s="25">
        <f t="array" aca="1" ref="Q1003" ca="1">INDEX('Isaac 401k'!L:L,MATCH('Retirement Calculator'!A1003,'Isaac 401k'!N:N,0),0)</f>
        <v>26930078.701181587</v>
      </c>
      <c r="R1003" s="25">
        <f t="array" aca="1" ref="R1003" ca="1">INDEX('Lorri 401b'!L:L,MATCH('Retirement Calculator'!A1003,'Lorri 401b'!N:N,0),0)</f>
        <v>19004192.960042048</v>
      </c>
      <c r="S1003" s="25">
        <f t="shared" ca="1" si="787"/>
        <v>45934271.661223635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6404.7404596389215</v>
      </c>
      <c r="K1004" s="25">
        <f t="shared" si="784"/>
        <v>16520.094745597391</v>
      </c>
      <c r="L1004" s="25"/>
      <c r="N1004" s="25">
        <f>'Combined Retirement'!$C$18/12</f>
        <v>33932.660666666663</v>
      </c>
      <c r="O1004" s="25">
        <f t="shared" si="785"/>
        <v>11007.82546143035</v>
      </c>
      <c r="P1004" s="25">
        <f t="shared" si="786"/>
        <v>22924.835205236312</v>
      </c>
      <c r="Q1004" s="25">
        <f t="array" aca="1" ref="Q1004" ca="1">INDEX('Isaac 401k'!L:L,MATCH('Retirement Calculator'!A1004,'Isaac 401k'!N:N,0),0)</f>
        <v>27035855.935558289</v>
      </c>
      <c r="R1004" s="25">
        <f t="array" aca="1" ref="R1004" ca="1">INDEX('Lorri 401b'!L:L,MATCH('Retirement Calculator'!A1004,'Lorri 401b'!N:N,0),0)</f>
        <v>19066788.16890185</v>
      </c>
      <c r="S1004" s="25">
        <f t="shared" ca="1" si="787"/>
        <v>46102644.104460135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6404.7404596389215</v>
      </c>
      <c r="K1005" s="25">
        <f t="shared" si="784"/>
        <v>16520.094745597391</v>
      </c>
      <c r="L1005" s="25"/>
      <c r="N1005" s="25">
        <f>'Combined Retirement'!$C$18/12</f>
        <v>33932.660666666663</v>
      </c>
      <c r="O1005" s="25">
        <f t="shared" si="785"/>
        <v>11007.82546143035</v>
      </c>
      <c r="P1005" s="25">
        <f t="shared" si="786"/>
        <v>22924.835205236312</v>
      </c>
      <c r="Q1005" s="25">
        <f t="array" aca="1" ref="Q1005" ca="1">INDEX('Isaac 401k'!L:L,MATCH('Retirement Calculator'!A1005,'Isaac 401k'!N:N,0),0)</f>
        <v>27142073.908411562</v>
      </c>
      <c r="R1005" s="25">
        <f t="array" aca="1" ref="R1005" ca="1">INDEX('Lorri 401b'!L:L,MATCH('Retirement Calculator'!A1005,'Lorri 401b'!N:N,0),0)</f>
        <v>19129644.191131901</v>
      </c>
      <c r="S1005" s="25">
        <f t="shared" ca="1" si="787"/>
        <v>46271718.099543467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6404.7404596389215</v>
      </c>
      <c r="K1006" s="25">
        <f t="shared" si="784"/>
        <v>16520.094745597391</v>
      </c>
      <c r="L1006" s="25"/>
      <c r="N1006" s="25">
        <f>'Combined Retirement'!$C$18/12</f>
        <v>33932.660666666663</v>
      </c>
      <c r="O1006" s="25">
        <f t="shared" si="785"/>
        <v>11007.82546143035</v>
      </c>
      <c r="P1006" s="25">
        <f t="shared" si="786"/>
        <v>22924.835205236312</v>
      </c>
      <c r="Q1006" s="25">
        <f t="array" aca="1" ref="Q1006" ca="1">INDEX('Isaac 401k'!L:L,MATCH('Retirement Calculator'!A1006,'Isaac 401k'!N:N,0),0)</f>
        <v>27248734.456151724</v>
      </c>
      <c r="R1006" s="25">
        <f t="array" aca="1" ref="R1006" ca="1">INDEX('Lorri 401b'!L:L,MATCH('Retirement Calculator'!A1006,'Lorri 401b'!N:N,0),0)</f>
        <v>19192762.11345458</v>
      </c>
      <c r="S1006" s="25">
        <f t="shared" ca="1" si="787"/>
        <v>46441496.569606304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6404.7404596389215</v>
      </c>
      <c r="K1007" s="25">
        <f t="shared" si="784"/>
        <v>16520.094745597391</v>
      </c>
      <c r="L1007" s="25"/>
      <c r="N1007" s="25">
        <f>'Combined Retirement'!$C$18/12</f>
        <v>33932.660666666663</v>
      </c>
      <c r="O1007" s="25">
        <f t="shared" si="785"/>
        <v>11007.82546143035</v>
      </c>
      <c r="P1007" s="25">
        <f t="shared" si="786"/>
        <v>22924.835205236312</v>
      </c>
      <c r="Q1007" s="25">
        <f t="array" aca="1" ref="Q1007" ca="1">INDEX('Isaac 401k'!L:L,MATCH('Retirement Calculator'!A1007,'Isaac 401k'!N:N,0),0)</f>
        <v>27355839.4228408</v>
      </c>
      <c r="R1007" s="25">
        <f t="array" aca="1" ref="R1007" ca="1">INDEX('Lorri 401b'!L:L,MATCH('Retirement Calculator'!A1007,'Lorri 401b'!N:N,0),0)</f>
        <v>19256143.02712027</v>
      </c>
      <c r="S1007" s="25">
        <f t="shared" ca="1" si="787"/>
        <v>46611982.449961066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6404.7404596389215</v>
      </c>
      <c r="K1008" s="25">
        <f t="shared" si="784"/>
        <v>16520.094745597391</v>
      </c>
      <c r="L1008" s="25"/>
      <c r="N1008" s="25">
        <f>'Combined Retirement'!$C$18/12</f>
        <v>33932.660666666663</v>
      </c>
      <c r="O1008" s="25">
        <f t="shared" si="785"/>
        <v>11007.82546143035</v>
      </c>
      <c r="P1008" s="25">
        <f t="shared" si="786"/>
        <v>22924.835205236312</v>
      </c>
      <c r="Q1008" s="25">
        <f t="array" aca="1" ref="Q1008" ca="1">INDEX('Isaac 401k'!L:L,MATCH('Retirement Calculator'!A1008,'Isaac 401k'!N:N,0),0)</f>
        <v>27463390.660224415</v>
      </c>
      <c r="R1008" s="25">
        <f t="array" aca="1" ref="R1008" ca="1">INDEX('Lorri 401b'!L:L,MATCH('Retirement Calculator'!A1008,'Lorri 401b'!N:N,0),0)</f>
        <v>19319788.027926233</v>
      </c>
      <c r="S1008" s="25">
        <f t="shared" ca="1" si="787"/>
        <v>46783178.688150644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6404.7404596389215</v>
      </c>
      <c r="K1009" s="25">
        <f t="shared" si="784"/>
        <v>16520.094745597391</v>
      </c>
      <c r="L1009" s="25"/>
      <c r="N1009" s="25">
        <f>'Combined Retirement'!$C$18/12</f>
        <v>33932.660666666663</v>
      </c>
      <c r="O1009" s="25">
        <f t="shared" si="785"/>
        <v>11007.82546143035</v>
      </c>
      <c r="P1009" s="25">
        <f t="shared" si="786"/>
        <v>22924.835205236312</v>
      </c>
      <c r="Q1009" s="25">
        <f t="array" aca="1" ref="Q1009" ca="1">INDEX('Isaac 401k'!L:L,MATCH('Retirement Calculator'!A1009,'Isaac 401k'!N:N,0),0)</f>
        <v>27571390.027763795</v>
      </c>
      <c r="R1009" s="25">
        <f t="array" aca="1" ref="R1009" ca="1">INDEX('Lorri 401b'!L:L,MATCH('Retirement Calculator'!A1009,'Lorri 401b'!N:N,0),0)</f>
        <v>19383698.216235552</v>
      </c>
      <c r="S1009" s="25">
        <f t="shared" ca="1" si="787"/>
        <v>46955088.243999347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6404.7404596389215</v>
      </c>
      <c r="K1010" s="25">
        <f t="shared" si="784"/>
        <v>16520.094745597391</v>
      </c>
      <c r="L1010" s="25"/>
      <c r="N1010" s="25">
        <f>'Combined Retirement'!$C$18/12</f>
        <v>33932.660666666663</v>
      </c>
      <c r="O1010" s="25">
        <f t="shared" si="785"/>
        <v>11007.82546143035</v>
      </c>
      <c r="P1010" s="25">
        <f t="shared" si="786"/>
        <v>22924.835205236312</v>
      </c>
      <c r="Q1010" s="25">
        <f t="array" aca="1" ref="Q1010" ca="1">INDEX('Isaac 401k'!L:L,MATCH('Retirement Calculator'!A1010,'Isaac 401k'!N:N,0),0)</f>
        <v>27679839.392667923</v>
      </c>
      <c r="R1010" s="25">
        <f t="array" aca="1" ref="R1010" ca="1">INDEX('Lorri 401b'!L:L,MATCH('Retirement Calculator'!A1010,'Lorri 401b'!N:N,0),0)</f>
        <v>19447874.69699616</v>
      </c>
      <c r="S1010" s="25">
        <f t="shared" ca="1" si="787"/>
        <v>47127714.089664087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6404.7404596389215</v>
      </c>
      <c r="K1011" s="25">
        <f t="shared" si="784"/>
        <v>16520.094745597391</v>
      </c>
      <c r="L1011" s="25"/>
      <c r="N1011" s="25">
        <f>'Combined Retirement'!$C$18/12</f>
        <v>33932.660666666663</v>
      </c>
      <c r="O1011" s="25">
        <f t="shared" si="785"/>
        <v>11007.82546143035</v>
      </c>
      <c r="P1011" s="25">
        <f t="shared" si="786"/>
        <v>22924.835205236312</v>
      </c>
      <c r="Q1011" s="25">
        <f t="array" aca="1" ref="Q1011" ca="1">INDEX('Isaac 401k'!L:L,MATCH('Retirement Calculator'!A1011,'Isaac 401k'!N:N,0),0)</f>
        <v>27788740.629925817</v>
      </c>
      <c r="R1011" s="25">
        <f t="array" aca="1" ref="R1011" ca="1">INDEX('Lorri 401b'!L:L,MATCH('Retirement Calculator'!A1011,'Lorri 401b'!N:N,0),0)</f>
        <v>19512318.579759937</v>
      </c>
      <c r="S1011" s="25">
        <f t="shared" ca="1" si="787"/>
        <v>47301059.209685758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6404.7404596389215</v>
      </c>
      <c r="K1012" s="25">
        <f t="shared" si="784"/>
        <v>16520.094745597391</v>
      </c>
      <c r="L1012" s="25"/>
      <c r="N1012" s="25">
        <f>'Combined Retirement'!$C$18/12</f>
        <v>33932.660666666663</v>
      </c>
      <c r="O1012" s="25">
        <f t="shared" si="785"/>
        <v>11007.82546143035</v>
      </c>
      <c r="P1012" s="25">
        <f t="shared" si="786"/>
        <v>22924.835205236312</v>
      </c>
      <c r="Q1012" s="25">
        <f t="array" aca="1" ref="Q1012" ca="1">INDEX('Isaac 401k'!L:L,MATCH('Retirement Calculator'!A1012,'Isaac 401k'!N:N,0),0)</f>
        <v>27898095.622338954</v>
      </c>
      <c r="R1012" s="25">
        <f t="array" aca="1" ref="R1012" ca="1">INDEX('Lorri 401b'!L:L,MATCH('Retirement Calculator'!A1012,'Lorri 401b'!N:N,0),0)</f>
        <v>19577030.978701897</v>
      </c>
      <c r="S1012" s="25">
        <f t="shared" ca="1" si="787"/>
        <v>47475126.601040855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6404.7404596389215</v>
      </c>
      <c r="K1013" s="25">
        <f t="shared" si="784"/>
        <v>16520.094745597391</v>
      </c>
      <c r="L1013" s="25"/>
      <c r="N1013" s="25">
        <f>'Combined Retirement'!$C$18/12</f>
        <v>33932.660666666663</v>
      </c>
      <c r="O1013" s="25">
        <f t="shared" si="785"/>
        <v>11007.82546143035</v>
      </c>
      <c r="P1013" s="25">
        <f t="shared" si="786"/>
        <v>22924.835205236312</v>
      </c>
      <c r="Q1013" s="25">
        <f t="array" aca="1" ref="Q1013" ca="1">INDEX('Isaac 401k'!L:L,MATCH('Retirement Calculator'!A1013,'Isaac 401k'!N:N,0),0)</f>
        <v>28007906.260553811</v>
      </c>
      <c r="R1013" s="25">
        <f t="array" aca="1" ref="R1013" ca="1">INDEX('Lorri 401b'!L:L,MATCH('Retirement Calculator'!A1013,'Lorri 401b'!N:N,0),0)</f>
        <v>19642013.012639448</v>
      </c>
      <c r="S1013" s="25">
        <f t="shared" ca="1" si="787"/>
        <v>47649919.273193255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6404.7404596389215</v>
      </c>
      <c r="K1014" s="25">
        <f t="shared" si="784"/>
        <v>16520.094745597391</v>
      </c>
      <c r="L1014" s="25"/>
      <c r="N1014" s="25">
        <f>'Combined Retirement'!$C$18/12</f>
        <v>33932.660666666663</v>
      </c>
      <c r="O1014" s="25">
        <f t="shared" si="785"/>
        <v>11007.82546143035</v>
      </c>
      <c r="P1014" s="25">
        <f t="shared" si="786"/>
        <v>22924.835205236312</v>
      </c>
      <c r="Q1014" s="25">
        <f t="array" aca="1" ref="Q1014" ca="1">INDEX('Isaac 401k'!L:L,MATCH('Retirement Calculator'!A1014,'Isaac 401k'!N:N,0),0)</f>
        <v>28118174.443094563</v>
      </c>
      <c r="R1014" s="25">
        <f t="array" aca="1" ref="R1014" ca="1">INDEX('Lorri 401b'!L:L,MATCH('Retirement Calculator'!A1014,'Lorri 401b'!N:N,0),0)</f>
        <v>19707265.80505174</v>
      </c>
      <c r="S1014" s="25">
        <f t="shared" ca="1" si="787"/>
        <v>47825440.248146303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6404.7404596389215</v>
      </c>
      <c r="K1015" s="25">
        <f t="shared" si="784"/>
        <v>16520.094745597391</v>
      </c>
      <c r="L1015" s="25"/>
      <c r="N1015" s="25">
        <f>'Combined Retirement'!$C$18/12</f>
        <v>33932.660666666663</v>
      </c>
      <c r="O1015" s="25">
        <f t="shared" si="785"/>
        <v>11007.82546143035</v>
      </c>
      <c r="P1015" s="25">
        <f t="shared" si="786"/>
        <v>22924.835205236312</v>
      </c>
      <c r="Q1015" s="25">
        <f t="array" aca="1" ref="Q1015" ca="1">INDEX('Isaac 401k'!L:L,MATCH('Retirement Calculator'!A1015,'Isaac 401k'!N:N,0),0)</f>
        <v>28228902.076395903</v>
      </c>
      <c r="R1015" s="25">
        <f t="array" aca="1" ref="R1015" ca="1">INDEX('Lorri 401b'!L:L,MATCH('Retirement Calculator'!A1015,'Lorri 401b'!N:N,0),0)</f>
        <v>19772790.484099083</v>
      </c>
      <c r="S1015" s="25">
        <f t="shared" ca="1" si="787"/>
        <v>48001692.560494989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6404.7404596389215</v>
      </c>
      <c r="K1016" s="25">
        <f t="shared" si="784"/>
        <v>16520.094745597391</v>
      </c>
      <c r="L1016" s="25"/>
      <c r="N1016" s="25">
        <f>'Combined Retirement'!$C$18/12</f>
        <v>33932.660666666663</v>
      </c>
      <c r="O1016" s="25">
        <f t="shared" si="785"/>
        <v>11007.82546143035</v>
      </c>
      <c r="P1016" s="25">
        <f t="shared" si="786"/>
        <v>22924.835205236312</v>
      </c>
      <c r="Q1016" s="25">
        <f t="array" aca="1" ref="Q1016" ca="1">INDEX('Isaac 401k'!L:L,MATCH('Retirement Calculator'!A1016,'Isaac 401k'!N:N,0),0)</f>
        <v>28340091.074835997</v>
      </c>
      <c r="R1016" s="25">
        <f t="array" aca="1" ref="R1016" ca="1">INDEX('Lorri 401b'!L:L,MATCH('Retirement Calculator'!A1016,'Lorri 401b'!N:N,0),0)</f>
        <v>19838588.182642456</v>
      </c>
      <c r="S1016" s="25">
        <f t="shared" ca="1" si="787"/>
        <v>48178679.257478453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6404.7404596389215</v>
      </c>
      <c r="K1017" s="25">
        <f t="shared" si="784"/>
        <v>16520.094745597391</v>
      </c>
      <c r="L1017" s="25"/>
      <c r="N1017" s="25">
        <f>'Combined Retirement'!$C$18/12</f>
        <v>33932.660666666663</v>
      </c>
      <c r="O1017" s="25">
        <f t="shared" si="785"/>
        <v>11007.82546143035</v>
      </c>
      <c r="P1017" s="25">
        <f t="shared" si="786"/>
        <v>22924.835205236312</v>
      </c>
      <c r="Q1017" s="25">
        <f t="array" aca="1" ref="Q1017" ca="1">INDEX('Isaac 401k'!L:L,MATCH('Retirement Calculator'!A1017,'Isaac 401k'!N:N,0),0)</f>
        <v>28451743.360769592</v>
      </c>
      <c r="R1017" s="25">
        <f t="array" aca="1" ref="R1017" ca="1">INDEX('Lorri 401b'!L:L,MATCH('Retirement Calculator'!A1017,'Lorri 401b'!N:N,0),0)</f>
        <v>19904660.038263094</v>
      </c>
      <c r="S1017" s="25">
        <f t="shared" ca="1" si="787"/>
        <v>48356403.399032682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6404.7404596389215</v>
      </c>
      <c r="K1018" s="25">
        <f t="shared" si="784"/>
        <v>16520.094745597391</v>
      </c>
      <c r="L1018" s="25"/>
      <c r="N1018" s="25">
        <f>'Combined Retirement'!$C$18/12</f>
        <v>33932.660666666663</v>
      </c>
      <c r="O1018" s="25">
        <f t="shared" si="785"/>
        <v>11007.82546143035</v>
      </c>
      <c r="P1018" s="25">
        <f t="shared" si="786"/>
        <v>22924.835205236312</v>
      </c>
      <c r="Q1018" s="25">
        <f t="array" aca="1" ref="Q1018" ca="1">INDEX('Isaac 401k'!L:L,MATCH('Retirement Calculator'!A1018,'Isaac 401k'!N:N,0),0)</f>
        <v>28563860.864561245</v>
      </c>
      <c r="R1018" s="25">
        <f t="array" aca="1" ref="R1018" ca="1">INDEX('Lorri 401b'!L:L,MATCH('Retirement Calculator'!A1018,'Lorri 401b'!N:N,0),0)</f>
        <v>19971007.19328215</v>
      </c>
      <c r="S1018" s="25">
        <f t="shared" ca="1" si="787"/>
        <v>48534868.057843395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6404.7404596389215</v>
      </c>
      <c r="K1019" s="25">
        <f t="shared" si="784"/>
        <v>16520.094745597391</v>
      </c>
      <c r="L1019" s="25"/>
      <c r="N1019" s="25">
        <f>'Combined Retirement'!$C$18/12</f>
        <v>33932.660666666663</v>
      </c>
      <c r="O1019" s="25">
        <f t="shared" si="785"/>
        <v>11007.82546143035</v>
      </c>
      <c r="P1019" s="25">
        <f t="shared" si="786"/>
        <v>22924.835205236312</v>
      </c>
      <c r="Q1019" s="25">
        <f t="array" aca="1" ref="Q1019" ca="1">INDEX('Isaac 401k'!L:L,MATCH('Retirement Calculator'!A1019,'Isaac 401k'!N:N,0),0)</f>
        <v>28676445.524618696</v>
      </c>
      <c r="R1019" s="25">
        <f t="array" aca="1" ref="R1019" ca="1">INDEX('Lorri 401b'!L:L,MATCH('Retirement Calculator'!A1019,'Lorri 401b'!N:N,0),0)</f>
        <v>20037630.794780452</v>
      </c>
      <c r="S1019" s="25">
        <f t="shared" ca="1" si="787"/>
        <v>48714076.319399148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6404.7404596389215</v>
      </c>
      <c r="K1020" s="25">
        <f t="shared" si="784"/>
        <v>16520.094745597391</v>
      </c>
      <c r="L1020" s="25"/>
      <c r="N1020" s="25">
        <f>'Combined Retirement'!$C$18/12</f>
        <v>33932.660666666663</v>
      </c>
      <c r="O1020" s="25">
        <f t="shared" si="785"/>
        <v>11007.82546143035</v>
      </c>
      <c r="P1020" s="25">
        <f t="shared" si="786"/>
        <v>22924.835205236312</v>
      </c>
      <c r="Q1020" s="25">
        <f t="array" aca="1" ref="Q1020" ca="1">INDEX('Isaac 401k'!L:L,MATCH('Retirement Calculator'!A1020,'Isaac 401k'!N:N,0),0)</f>
        <v>28789499.287426386</v>
      </c>
      <c r="R1020" s="25">
        <f t="array" aca="1" ref="R1020" ca="1">INDEX('Lorri 401b'!L:L,MATCH('Retirement Calculator'!A1020,'Lorri 401b'!N:N,0),0)</f>
        <v>20104531.99461833</v>
      </c>
      <c r="S1020" s="25">
        <f t="shared" ca="1" si="787"/>
        <v>48894031.282044716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6404.7404596389215</v>
      </c>
      <c r="K1021" s="25">
        <f t="shared" si="784"/>
        <v>16520.094745597391</v>
      </c>
      <c r="L1021" s="25"/>
      <c r="N1021" s="25">
        <f>'Combined Retirement'!$C$18/12</f>
        <v>33932.660666666663</v>
      </c>
      <c r="O1021" s="25">
        <f t="shared" si="785"/>
        <v>11007.82546143035</v>
      </c>
      <c r="P1021" s="25">
        <f t="shared" si="786"/>
        <v>22924.835205236312</v>
      </c>
      <c r="Q1021" s="25">
        <f t="array" aca="1" ref="Q1021" ca="1">INDEX('Isaac 401k'!L:L,MATCH('Retirement Calculator'!A1021,'Isaac 401k'!N:N,0),0)</f>
        <v>28903024.107579108</v>
      </c>
      <c r="R1021" s="25">
        <f t="array" aca="1" ref="R1021" ca="1">INDEX('Lorri 401b'!L:L,MATCH('Retirement Calculator'!A1021,'Lorri 401b'!N:N,0),0)</f>
        <v>20171711.949455533</v>
      </c>
      <c r="S1021" s="25">
        <f t="shared" ca="1" si="787"/>
        <v>49074736.057034642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6404.7404596389215</v>
      </c>
      <c r="K1022" s="25">
        <f t="shared" si="784"/>
        <v>16520.094745597391</v>
      </c>
      <c r="L1022" s="25"/>
      <c r="N1022" s="25">
        <f>'Combined Retirement'!$C$18/12</f>
        <v>33932.660666666663</v>
      </c>
      <c r="O1022" s="25">
        <f t="shared" si="785"/>
        <v>11007.82546143035</v>
      </c>
      <c r="P1022" s="25">
        <f t="shared" si="786"/>
        <v>22924.835205236312</v>
      </c>
      <c r="Q1022" s="25">
        <f t="array" aca="1" ref="Q1022" ca="1">INDEX('Isaac 401k'!L:L,MATCH('Retirement Calculator'!A1022,'Isaac 401k'!N:N,0),0)</f>
        <v>29017021.947815798</v>
      </c>
      <c r="R1022" s="25">
        <f t="array" aca="1" ref="R1022" ca="1">INDEX('Lorri 401b'!L:L,MATCH('Retirement Calculator'!A1022,'Lorri 401b'!N:N,0),0)</f>
        <v>20239171.820771225</v>
      </c>
      <c r="S1022" s="25">
        <f t="shared" ca="1" si="787"/>
        <v>49256193.768587023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6404.7404596389215</v>
      </c>
      <c r="K1023" s="25">
        <f t="shared" si="784"/>
        <v>16520.094745597391</v>
      </c>
      <c r="L1023" s="25"/>
      <c r="N1023" s="25">
        <f>'Combined Retirement'!$C$18/12</f>
        <v>33932.660666666663</v>
      </c>
      <c r="O1023" s="25">
        <f t="shared" si="785"/>
        <v>11007.82546143035</v>
      </c>
      <c r="P1023" s="25">
        <f t="shared" si="786"/>
        <v>22924.835205236312</v>
      </c>
      <c r="Q1023" s="25">
        <f t="array" aca="1" ref="Q1023" ca="1">INDEX('Isaac 401k'!L:L,MATCH('Retirement Calculator'!A1023,'Isaac 401k'!N:N,0),0)</f>
        <v>29131494.779053476</v>
      </c>
      <c r="R1023" s="25">
        <f t="array" aca="1" ref="R1023" ca="1">INDEX('Lorri 401b'!L:L,MATCH('Retirement Calculator'!A1023,'Lorri 401b'!N:N,0),0)</f>
        <v>20306912.774884067</v>
      </c>
      <c r="S1023" s="25">
        <f t="shared" ca="1" si="787"/>
        <v>49438407.553937539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6404.7404596389215</v>
      </c>
      <c r="K1024" s="25">
        <f t="shared" si="784"/>
        <v>16520.094745597391</v>
      </c>
      <c r="L1024" s="25"/>
      <c r="N1024" s="25">
        <f>'Combined Retirement'!$C$18/12</f>
        <v>33932.660666666663</v>
      </c>
      <c r="O1024" s="25">
        <f t="shared" si="785"/>
        <v>11007.82546143035</v>
      </c>
      <c r="P1024" s="25">
        <f t="shared" si="786"/>
        <v>22924.835205236312</v>
      </c>
      <c r="Q1024" s="25">
        <f t="array" aca="1" ref="Q1024" ca="1">INDEX('Isaac 401k'!L:L,MATCH('Retirement Calculator'!A1024,'Isaac 401k'!N:N,0),0)</f>
        <v>29246444.58042131</v>
      </c>
      <c r="R1024" s="25">
        <f t="array" aca="1" ref="R1024" ca="1">INDEX('Lorri 401b'!L:L,MATCH('Retirement Calculator'!A1024,'Lorri 401b'!N:N,0),0)</f>
        <v>20374935.98297238</v>
      </c>
      <c r="S1024" s="25">
        <f t="shared" ca="1" si="787"/>
        <v>49621380.56339369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6404.7404596389215</v>
      </c>
      <c r="K1025" s="25">
        <f t="shared" si="784"/>
        <v>16520.094745597391</v>
      </c>
      <c r="L1025" s="25"/>
      <c r="N1025" s="25">
        <f>'Combined Retirement'!$C$18/12</f>
        <v>33932.660666666663</v>
      </c>
      <c r="O1025" s="25">
        <f t="shared" si="785"/>
        <v>11007.82546143035</v>
      </c>
      <c r="P1025" s="25">
        <f t="shared" si="786"/>
        <v>22924.835205236312</v>
      </c>
      <c r="Q1025" s="25">
        <f t="array" aca="1" ref="Q1025" ca="1">INDEX('Isaac 401k'!L:L,MATCH('Retirement Calculator'!A1025,'Isaac 401k'!N:N,0),0)</f>
        <v>29361873.339294843</v>
      </c>
      <c r="R1025" s="25">
        <f t="array" aca="1" ref="R1025" ca="1">INDEX('Lorri 401b'!L:L,MATCH('Retirement Calculator'!A1025,'Lorri 401b'!N:N,0),0)</f>
        <v>20443242.621094394</v>
      </c>
      <c r="S1025" s="25">
        <f t="shared" ca="1" si="787"/>
        <v>49805115.960389242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6404.7404596389215</v>
      </c>
      <c r="K1026" s="25">
        <f t="shared" si="784"/>
        <v>16520.094745597391</v>
      </c>
      <c r="L1026" s="25"/>
      <c r="N1026" s="25">
        <f>'Combined Retirement'!$C$18/12</f>
        <v>33932.660666666663</v>
      </c>
      <c r="O1026" s="25">
        <f t="shared" si="785"/>
        <v>11007.82546143035</v>
      </c>
      <c r="P1026" s="25">
        <f t="shared" si="786"/>
        <v>22924.835205236312</v>
      </c>
      <c r="Q1026" s="25">
        <f t="array" aca="1" ref="Q1026" ca="1">INDEX('Isaac 401k'!L:L,MATCH('Retirement Calculator'!A1026,'Isaac 401k'!N:N,0),0)</f>
        <v>29477783.05133035</v>
      </c>
      <c r="R1026" s="25">
        <f t="array" aca="1" ref="R1026" ca="1">INDEX('Lorri 401b'!L:L,MATCH('Retirement Calculator'!A1026,'Lorri 401b'!N:N,0),0)</f>
        <v>20511833.870208584</v>
      </c>
      <c r="S1026" s="25">
        <f t="shared" ca="1" si="787"/>
        <v>49989616.921538934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6404.7404596389215</v>
      </c>
      <c r="K1027" s="25">
        <f t="shared" si="784"/>
        <v>16520.094745597391</v>
      </c>
      <c r="L1027" s="25"/>
      <c r="N1027" s="25">
        <f>'Combined Retirement'!$C$18/12</f>
        <v>33932.660666666663</v>
      </c>
      <c r="O1027" s="25">
        <f t="shared" si="785"/>
        <v>11007.82546143035</v>
      </c>
      <c r="P1027" s="25">
        <f t="shared" si="786"/>
        <v>22924.835205236312</v>
      </c>
      <c r="Q1027" s="25">
        <f t="array" aca="1" ref="Q1027" ca="1">INDEX('Isaac 401k'!L:L,MATCH('Retirement Calculator'!A1027,'Isaac 401k'!N:N,0),0)</f>
        <v>29594175.72049934</v>
      </c>
      <c r="R1027" s="25">
        <f t="array" aca="1" ref="R1027" ca="1">INDEX('Lorri 401b'!L:L,MATCH('Retirement Calculator'!A1027,'Lorri 401b'!N:N,0),0)</f>
        <v>20580710.916194081</v>
      </c>
      <c r="S1027" s="25">
        <f t="shared" ca="1" si="787"/>
        <v>50174886.636693418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6404.7404596389215</v>
      </c>
      <c r="K1028" s="25">
        <f t="shared" si="784"/>
        <v>16520.094745597391</v>
      </c>
      <c r="L1028" s="25"/>
      <c r="N1028" s="25">
        <f>'Combined Retirement'!$C$18/12</f>
        <v>33932.660666666663</v>
      </c>
      <c r="O1028" s="25">
        <f t="shared" si="785"/>
        <v>11007.82546143035</v>
      </c>
      <c r="P1028" s="25">
        <f t="shared" si="786"/>
        <v>22924.835205236312</v>
      </c>
      <c r="Q1028" s="25">
        <f t="array" aca="1" ref="Q1028" ca="1">INDEX('Isaac 401k'!L:L,MATCH('Retirement Calculator'!A1028,'Isaac 401k'!N:N,0),0)</f>
        <v>29711053.3591232</v>
      </c>
      <c r="R1028" s="25">
        <f t="array" aca="1" ref="R1028" ca="1">INDEX('Lorri 401b'!L:L,MATCH('Retirement Calculator'!A1028,'Lorri 401b'!N:N,0),0)</f>
        <v>20649874.949871186</v>
      </c>
      <c r="S1028" s="25">
        <f t="shared" ca="1" si="787"/>
        <v>50360928.308994383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6404.7404596389215</v>
      </c>
      <c r="K1029" s="25">
        <f t="shared" si="784"/>
        <v>16520.094745597391</v>
      </c>
      <c r="L1029" s="25"/>
      <c r="N1029" s="25">
        <f>'Combined Retirement'!$C$18/12</f>
        <v>33932.660666666663</v>
      </c>
      <c r="O1029" s="25">
        <f t="shared" si="785"/>
        <v>11007.82546143035</v>
      </c>
      <c r="P1029" s="25">
        <f t="shared" si="786"/>
        <v>22924.835205236312</v>
      </c>
      <c r="Q1029" s="25">
        <f t="array" aca="1" ref="Q1029" ca="1">INDEX('Isaac 401k'!L:L,MATCH('Retirement Calculator'!A1029,'Isaac 401k'!N:N,0),0)</f>
        <v>29828417.987907991</v>
      </c>
      <c r="R1029" s="25">
        <f t="array" aca="1" ref="R1029" ca="1">INDEX('Lorri 401b'!L:L,MATCH('Retirement Calculator'!A1029,'Lorri 401b'!N:N,0),0)</f>
        <v>20719327.167021945</v>
      </c>
      <c r="S1029" s="25">
        <f t="shared" ca="1" si="787"/>
        <v>50547745.154929936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6404.7404596389215</v>
      </c>
      <c r="K1030" s="25">
        <f t="shared" si="784"/>
        <v>16520.094745597391</v>
      </c>
      <c r="L1030" s="25"/>
      <c r="N1030" s="25">
        <f>'Combined Retirement'!$C$18/12</f>
        <v>33932.660666666663</v>
      </c>
      <c r="O1030" s="25">
        <f t="shared" si="785"/>
        <v>11007.82546143035</v>
      </c>
      <c r="P1030" s="25">
        <f t="shared" si="786"/>
        <v>22924.835205236312</v>
      </c>
      <c r="Q1030" s="25">
        <f t="array" aca="1" ref="Q1030" ca="1">INDEX('Isaac 401k'!L:L,MATCH('Retirement Calculator'!A1030,'Isaac 401k'!N:N,0),0)</f>
        <v>29946271.635979384</v>
      </c>
      <c r="R1030" s="25">
        <f t="array" aca="1" ref="R1030" ca="1">INDEX('Lorri 401b'!L:L,MATCH('Retirement Calculator'!A1030,'Lorri 401b'!N:N,0),0)</f>
        <v>20789068.768410832</v>
      </c>
      <c r="S1030" s="25">
        <f t="shared" ca="1" si="787"/>
        <v>50735340.404390216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6404.7404596389215</v>
      </c>
      <c r="K1031" s="25">
        <f t="shared" ref="K1031:K1171" si="1044">IF(C1031&lt;59.5,0,IF(C1031&lt;$B$7,0,P1031*$K$7))</f>
        <v>16520.094745597391</v>
      </c>
      <c r="L1031" s="25"/>
      <c r="N1031" s="25">
        <f>'Combined Retirement'!$C$18/12</f>
        <v>33932.660666666663</v>
      </c>
      <c r="O1031" s="25">
        <f t="shared" ref="O1031:O1171" si="1045">SUM(E1031:I1031)</f>
        <v>11007.82546143035</v>
      </c>
      <c r="P1031" s="25">
        <f t="shared" ref="P1031:P1171" si="1046">N1031-O1031</f>
        <v>22924.835205236312</v>
      </c>
      <c r="Q1031" s="25">
        <f t="array" aca="1" ref="Q1031" ca="1">INDEX('Isaac 401k'!L:L,MATCH('Retirement Calculator'!A1031,'Isaac 401k'!N:N,0),0)</f>
        <v>30064616.340917744</v>
      </c>
      <c r="R1031" s="25">
        <f t="array" aca="1" ref="R1031" ca="1">INDEX('Lorri 401b'!L:L,MATCH('Retirement Calculator'!A1031,'Lorri 401b'!N:N,0),0)</f>
        <v>20859100.959805503</v>
      </c>
      <c r="S1031" s="25">
        <f t="shared" ref="S1031:S1171" ca="1" si="1047">SUM(Q1031:R1031)</f>
        <v>50923717.300723247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6404.7404596389215</v>
      </c>
      <c r="K1032" s="25">
        <f t="shared" si="1044"/>
        <v>16520.094745597391</v>
      </c>
      <c r="L1032" s="25"/>
      <c r="N1032" s="25">
        <f>'Combined Retirement'!$C$18/12</f>
        <v>33932.660666666663</v>
      </c>
      <c r="O1032" s="25">
        <f t="shared" si="1045"/>
        <v>11007.82546143035</v>
      </c>
      <c r="P1032" s="25">
        <f t="shared" si="1046"/>
        <v>22924.835205236312</v>
      </c>
      <c r="Q1032" s="25">
        <f t="array" aca="1" ref="Q1032" ca="1">INDEX('Isaac 401k'!L:L,MATCH('Retirement Calculator'!A1032,'Isaac 401k'!N:N,0),0)</f>
        <v>30183454.148793347</v>
      </c>
      <c r="R1032" s="25">
        <f t="array" aca="1" ref="R1032" ca="1">INDEX('Lorri 401b'!L:L,MATCH('Retirement Calculator'!A1032,'Lorri 401b'!N:N,0),0)</f>
        <v>20929424.951997653</v>
      </c>
      <c r="S1032" s="25">
        <f t="shared" ca="1" si="1047"/>
        <v>51112879.100791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6404.7404596389215</v>
      </c>
      <c r="K1033" s="25">
        <f t="shared" si="1044"/>
        <v>16520.094745597391</v>
      </c>
      <c r="L1033" s="25"/>
      <c r="N1033" s="25">
        <f>'Combined Retirement'!$C$18/12</f>
        <v>33932.660666666663</v>
      </c>
      <c r="O1033" s="25">
        <f t="shared" si="1045"/>
        <v>11007.82546143035</v>
      </c>
      <c r="P1033" s="25">
        <f t="shared" si="1046"/>
        <v>22924.835205236312</v>
      </c>
      <c r="Q1033" s="25">
        <f t="array" aca="1" ref="Q1033" ca="1">INDEX('Isaac 401k'!L:L,MATCH('Retirement Calculator'!A1033,'Isaac 401k'!N:N,0),0)</f>
        <v>30302787.114201766</v>
      </c>
      <c r="R1033" s="25">
        <f t="array" aca="1" ref="R1033" ca="1">INDEX('Lorri 401b'!L:L,MATCH('Retirement Calculator'!A1033,'Lorri 401b'!N:N,0),0)</f>
        <v>21000041.960823938</v>
      </c>
      <c r="S1033" s="25">
        <f t="shared" ca="1" si="1047"/>
        <v>51302829.075025707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6404.7404596389215</v>
      </c>
      <c r="K1034" s="25">
        <f t="shared" si="1044"/>
        <v>16520.094745597391</v>
      </c>
      <c r="L1034" s="25"/>
      <c r="N1034" s="25">
        <f>'Combined Retirement'!$C$18/12</f>
        <v>33932.660666666663</v>
      </c>
      <c r="O1034" s="25">
        <f t="shared" si="1045"/>
        <v>11007.82546143035</v>
      </c>
      <c r="P1034" s="25">
        <f t="shared" si="1046"/>
        <v>22924.835205236312</v>
      </c>
      <c r="Q1034" s="25">
        <f t="array" aca="1" ref="Q1034" ca="1">INDEX('Isaac 401k'!L:L,MATCH('Retirement Calculator'!A1034,'Isaac 401k'!N:N,0),0)</f>
        <v>30422617.300299384</v>
      </c>
      <c r="R1034" s="25">
        <f t="array" aca="1" ref="R1034" ca="1">INDEX('Lorri 401b'!L:L,MATCH('Retirement Calculator'!A1034,'Lorri 401b'!N:N,0),0)</f>
        <v>21070953.207187001</v>
      </c>
      <c r="S1034" s="25">
        <f t="shared" ca="1" si="1047"/>
        <v>51493570.507486388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6404.7404596389215</v>
      </c>
      <c r="K1035" s="25">
        <f t="shared" si="1044"/>
        <v>16520.094745597391</v>
      </c>
      <c r="L1035" s="25"/>
      <c r="N1035" s="25">
        <f>'Combined Retirement'!$C$18/12</f>
        <v>33932.660666666663</v>
      </c>
      <c r="O1035" s="25">
        <f t="shared" si="1045"/>
        <v>11007.82546143035</v>
      </c>
      <c r="P1035" s="25">
        <f t="shared" si="1046"/>
        <v>22924.835205236312</v>
      </c>
      <c r="Q1035" s="25">
        <f t="array" aca="1" ref="Q1035" ca="1">INDEX('Isaac 401k'!L:L,MATCH('Retirement Calculator'!A1035,'Isaac 401k'!N:N,0),0)</f>
        <v>30542946.778839078</v>
      </c>
      <c r="R1035" s="25">
        <f t="array" aca="1" ref="R1035" ca="1">INDEX('Lorri 401b'!L:L,MATCH('Retirement Calculator'!A1035,'Lorri 401b'!N:N,0),0)</f>
        <v>21142159.917076573</v>
      </c>
      <c r="S1035" s="25">
        <f t="shared" ca="1" si="1047"/>
        <v>51685106.695915654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6404.7404596389215</v>
      </c>
      <c r="K1036" s="25">
        <f t="shared" si="1044"/>
        <v>16520.094745597391</v>
      </c>
      <c r="L1036" s="25"/>
      <c r="N1036" s="25">
        <f>'Combined Retirement'!$C$18/12</f>
        <v>33932.660666666663</v>
      </c>
      <c r="O1036" s="25">
        <f t="shared" si="1045"/>
        <v>11007.82546143035</v>
      </c>
      <c r="P1036" s="25">
        <f t="shared" si="1046"/>
        <v>22924.835205236312</v>
      </c>
      <c r="Q1036" s="25">
        <f t="array" aca="1" ref="Q1036" ca="1">INDEX('Isaac 401k'!L:L,MATCH('Retirement Calculator'!A1036,'Isaac 401k'!N:N,0),0)</f>
        <v>30663777.630206019</v>
      </c>
      <c r="R1036" s="25">
        <f t="array" aca="1" ref="R1036" ca="1">INDEX('Lorri 401b'!L:L,MATCH('Retirement Calculator'!A1036,'Lorri 401b'!N:N,0),0)</f>
        <v>21213663.321590688</v>
      </c>
      <c r="S1036" s="25">
        <f t="shared" ca="1" si="1047"/>
        <v>51877440.95179671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6404.7404596389215</v>
      </c>
      <c r="K1037" s="25">
        <f t="shared" si="1044"/>
        <v>16520.094745597391</v>
      </c>
      <c r="L1037" s="25"/>
      <c r="N1037" s="25">
        <f>'Combined Retirement'!$C$18/12</f>
        <v>33932.660666666663</v>
      </c>
      <c r="O1037" s="25">
        <f t="shared" si="1045"/>
        <v>11007.82546143035</v>
      </c>
      <c r="P1037" s="25">
        <f t="shared" si="1046"/>
        <v>22924.835205236312</v>
      </c>
      <c r="Q1037" s="25">
        <f t="array" aca="1" ref="Q1037" ca="1">INDEX('Isaac 401k'!L:L,MATCH('Retirement Calculator'!A1037,'Isaac 401k'!N:N,0),0)</f>
        <v>30785111.943453655</v>
      </c>
      <c r="R1037" s="25">
        <f t="array" aca="1" ref="R1037" ca="1">INDEX('Lorri 401b'!L:L,MATCH('Retirement Calculator'!A1037,'Lorri 401b'!N:N,0),0)</f>
        <v>21285464.656956945</v>
      </c>
      <c r="S1037" s="25">
        <f t="shared" ca="1" si="1047"/>
        <v>52070576.600410596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6404.7404596389215</v>
      </c>
      <c r="K1038" s="25">
        <f t="shared" si="1044"/>
        <v>16520.094745597391</v>
      </c>
      <c r="L1038" s="25"/>
      <c r="N1038" s="25">
        <f>'Combined Retirement'!$C$18/12</f>
        <v>33932.660666666663</v>
      </c>
      <c r="O1038" s="25">
        <f t="shared" si="1045"/>
        <v>11007.82546143035</v>
      </c>
      <c r="P1038" s="25">
        <f t="shared" si="1046"/>
        <v>22924.835205236312</v>
      </c>
      <c r="Q1038" s="25">
        <f t="array" aca="1" ref="Q1038" ca="1">INDEX('Isaac 401k'!L:L,MATCH('Retirement Calculator'!A1038,'Isaac 401k'!N:N,0),0)</f>
        <v>30906951.816339824</v>
      </c>
      <c r="R1038" s="25">
        <f t="array" aca="1" ref="R1038" ca="1">INDEX('Lorri 401b'!L:L,MATCH('Retirement Calculator'!A1038,'Lorri 401b'!N:N,0),0)</f>
        <v>21357565.164553892</v>
      </c>
      <c r="S1038" s="25">
        <f t="shared" ca="1" si="1047"/>
        <v>52264516.980893716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6404.7404596389215</v>
      </c>
      <c r="K1039" s="25">
        <f t="shared" si="1044"/>
        <v>16520.094745597391</v>
      </c>
      <c r="L1039" s="25"/>
      <c r="N1039" s="25">
        <f>'Combined Retirement'!$C$18/12</f>
        <v>33932.660666666663</v>
      </c>
      <c r="O1039" s="25">
        <f t="shared" si="1045"/>
        <v>11007.82546143035</v>
      </c>
      <c r="P1039" s="25">
        <f t="shared" si="1046"/>
        <v>22924.835205236312</v>
      </c>
      <c r="Q1039" s="25">
        <f t="array" aca="1" ref="Q1039" ca="1">INDEX('Isaac 401k'!L:L,MATCH('Retirement Calculator'!A1039,'Isaac 401k'!N:N,0),0)</f>
        <v>31029299.355363019</v>
      </c>
      <c r="R1039" s="25">
        <f t="array" aca="1" ref="R1039" ca="1">INDEX('Lorri 401b'!L:L,MATCH('Retirement Calculator'!A1039,'Lorri 401b'!N:N,0),0)</f>
        <v>21429966.090932496</v>
      </c>
      <c r="S1039" s="25">
        <f t="shared" ca="1" si="1047"/>
        <v>52459265.446295515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6404.7404596389215</v>
      </c>
      <c r="K1040" s="25">
        <f t="shared" si="1044"/>
        <v>16520.094745597391</v>
      </c>
      <c r="L1040" s="25"/>
      <c r="N1040" s="25">
        <f>'Combined Retirement'!$C$18/12</f>
        <v>33932.660666666663</v>
      </c>
      <c r="O1040" s="25">
        <f t="shared" si="1045"/>
        <v>11007.82546143035</v>
      </c>
      <c r="P1040" s="25">
        <f t="shared" si="1046"/>
        <v>22924.835205236312</v>
      </c>
      <c r="Q1040" s="25">
        <f t="array" aca="1" ref="Q1040" ca="1">INDEX('Isaac 401k'!L:L,MATCH('Retirement Calculator'!A1040,'Isaac 401k'!N:N,0),0)</f>
        <v>31152156.675798811</v>
      </c>
      <c r="R1040" s="25">
        <f t="array" aca="1" ref="R1040" ca="1">INDEX('Lorri 401b'!L:L,MATCH('Retirement Calculator'!A1040,'Lorri 401b'!N:N,0),0)</f>
        <v>21502668.687837675</v>
      </c>
      <c r="S1040" s="25">
        <f t="shared" ca="1" si="1047"/>
        <v>52654825.363636486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6404.7404596389215</v>
      </c>
      <c r="K1041" s="25">
        <f t="shared" si="1044"/>
        <v>16520.094745597391</v>
      </c>
      <c r="L1041" s="25"/>
      <c r="N1041" s="25">
        <f>'Combined Retirement'!$C$18/12</f>
        <v>33932.660666666663</v>
      </c>
      <c r="O1041" s="25">
        <f t="shared" si="1045"/>
        <v>11007.82546143035</v>
      </c>
      <c r="P1041" s="25">
        <f t="shared" si="1046"/>
        <v>22924.835205236312</v>
      </c>
      <c r="Q1041" s="25">
        <f t="array" aca="1" ref="Q1041" ca="1">INDEX('Isaac 401k'!L:L,MATCH('Retirement Calculator'!A1041,'Isaac 401k'!N:N,0),0)</f>
        <v>31275525.90173642</v>
      </c>
      <c r="R1041" s="25">
        <f t="array" aca="1" ref="R1041" ca="1">INDEX('Lorri 401b'!L:L,MATCH('Retirement Calculator'!A1041,'Lorri 401b'!N:N,0),0)</f>
        <v>21575674.21222996</v>
      </c>
      <c r="S1041" s="25">
        <f t="shared" ca="1" si="1047"/>
        <v>52851200.113966376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6404.7404596389215</v>
      </c>
      <c r="K1042" s="25">
        <f t="shared" si="1044"/>
        <v>16520.094745597391</v>
      </c>
      <c r="L1042" s="25"/>
      <c r="N1042" s="25">
        <f>'Combined Retirement'!$C$18/12</f>
        <v>33932.660666666663</v>
      </c>
      <c r="O1042" s="25">
        <f t="shared" si="1045"/>
        <v>11007.82546143035</v>
      </c>
      <c r="P1042" s="25">
        <f t="shared" si="1046"/>
        <v>22924.835205236312</v>
      </c>
      <c r="Q1042" s="25">
        <f t="array" aca="1" ref="Q1042" ca="1">INDEX('Isaac 401k'!L:L,MATCH('Retirement Calculator'!A1042,'Isaac 401k'!N:N,0),0)</f>
        <v>31399409.166115433</v>
      </c>
      <c r="R1042" s="25">
        <f t="array" aca="1" ref="R1042" ca="1">INDEX('Lorri 401b'!L:L,MATCH('Retirement Calculator'!A1042,'Lorri 401b'!N:N,0),0)</f>
        <v>21648983.926307213</v>
      </c>
      <c r="S1042" s="25">
        <f t="shared" ca="1" si="1047"/>
        <v>53048393.092422649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6404.7404596389215</v>
      </c>
      <c r="K1043" s="25">
        <f t="shared" si="1044"/>
        <v>16520.094745597391</v>
      </c>
      <c r="L1043" s="25"/>
      <c r="N1043" s="25">
        <f>'Combined Retirement'!$C$18/12</f>
        <v>33932.660666666663</v>
      </c>
      <c r="O1043" s="25">
        <f t="shared" si="1045"/>
        <v>11007.82546143035</v>
      </c>
      <c r="P1043" s="25">
        <f t="shared" si="1046"/>
        <v>22924.835205236312</v>
      </c>
      <c r="Q1043" s="25">
        <f t="array" aca="1" ref="Q1043" ca="1">INDEX('Isaac 401k'!L:L,MATCH('Retirement Calculator'!A1043,'Isaac 401k'!N:N,0),0)</f>
        <v>31523808.610762693</v>
      </c>
      <c r="R1043" s="25">
        <f t="array" aca="1" ref="R1043" ca="1">INDEX('Lorri 401b'!L:L,MATCH('Retirement Calculator'!A1043,'Lorri 401b'!N:N,0),0)</f>
        <v>21722599.097526453</v>
      </c>
      <c r="S1043" s="25">
        <f t="shared" ca="1" si="1047"/>
        <v>53246407.708289146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6404.7404596389215</v>
      </c>
      <c r="K1044" s="25">
        <f t="shared" si="1044"/>
        <v>16520.094745597391</v>
      </c>
      <c r="L1044" s="25"/>
      <c r="N1044" s="25">
        <f>'Combined Retirement'!$C$18/12</f>
        <v>33932.660666666663</v>
      </c>
      <c r="O1044" s="25">
        <f t="shared" si="1045"/>
        <v>11007.82546143035</v>
      </c>
      <c r="P1044" s="25">
        <f t="shared" si="1046"/>
        <v>22924.835205236312</v>
      </c>
      <c r="Q1044" s="25">
        <f t="array" aca="1" ref="Q1044" ca="1">INDEX('Isaac 401k'!L:L,MATCH('Retirement Calculator'!A1044,'Isaac 401k'!N:N,0),0)</f>
        <v>31648726.386429317</v>
      </c>
      <c r="R1044" s="25">
        <f t="array" aca="1" ref="R1044" ca="1">INDEX('Lorri 401b'!L:L,MATCH('Retirement Calculator'!A1044,'Lorri 401b'!N:N,0),0)</f>
        <v>21796520.998625774</v>
      </c>
      <c r="S1044" s="25">
        <f t="shared" ca="1" si="1047"/>
        <v>53445247.385055095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6404.7404596389215</v>
      </c>
      <c r="K1045" s="25">
        <f t="shared" si="1044"/>
        <v>16520.094745597391</v>
      </c>
      <c r="L1045" s="25"/>
      <c r="N1045" s="25">
        <f>'Combined Retirement'!$C$18/12</f>
        <v>33932.660666666663</v>
      </c>
      <c r="O1045" s="25">
        <f t="shared" si="1045"/>
        <v>11007.82546143035</v>
      </c>
      <c r="P1045" s="25">
        <f t="shared" si="1046"/>
        <v>22924.835205236312</v>
      </c>
      <c r="Q1045" s="25">
        <f t="array" aca="1" ref="Q1045" ca="1">INDEX('Isaac 401k'!L:L,MATCH('Retirement Calculator'!A1045,'Isaac 401k'!N:N,0),0)</f>
        <v>31774164.652827885</v>
      </c>
      <c r="R1045" s="25">
        <f t="array" aca="1" ref="R1045" ca="1">INDEX('Lorri 401b'!L:L,MATCH('Retirement Calculator'!A1045,'Lorri 401b'!N:N,0),0)</f>
        <v>21870750.907646343</v>
      </c>
      <c r="S1045" s="25">
        <f t="shared" ca="1" si="1047"/>
        <v>53644915.560474232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6404.7404596389215</v>
      </c>
      <c r="K1046" s="25">
        <f t="shared" si="1044"/>
        <v>16520.094745597391</v>
      </c>
      <c r="L1046" s="25"/>
      <c r="N1046" s="25">
        <f>'Combined Retirement'!$C$18/12</f>
        <v>33932.660666666663</v>
      </c>
      <c r="O1046" s="25">
        <f t="shared" si="1045"/>
        <v>11007.82546143035</v>
      </c>
      <c r="P1046" s="25">
        <f t="shared" si="1046"/>
        <v>22924.835205236312</v>
      </c>
      <c r="Q1046" s="25">
        <f t="array" aca="1" ref="Q1046" ca="1">INDEX('Isaac 401k'!L:L,MATCH('Retirement Calculator'!A1046,'Isaac 401k'!N:N,0),0)</f>
        <v>31900125.578669779</v>
      </c>
      <c r="R1046" s="25">
        <f t="array" aca="1" ref="R1046" ca="1">INDEX('Lorri 401b'!L:L,MATCH('Retirement Calculator'!A1046,'Lorri 401b'!N:N,0),0)</f>
        <v>21945290.107954498</v>
      </c>
      <c r="S1046" s="25">
        <f t="shared" ca="1" si="1047"/>
        <v>53845415.686624274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6404.7404596389215</v>
      </c>
      <c r="K1047" s="25">
        <f t="shared" si="1044"/>
        <v>16520.094745597391</v>
      </c>
      <c r="L1047" s="25"/>
      <c r="N1047" s="25">
        <f>'Combined Retirement'!$C$18/12</f>
        <v>33932.660666666663</v>
      </c>
      <c r="O1047" s="25">
        <f t="shared" si="1045"/>
        <v>11007.82546143035</v>
      </c>
      <c r="P1047" s="25">
        <f t="shared" si="1046"/>
        <v>22924.835205236312</v>
      </c>
      <c r="Q1047" s="25">
        <f t="array" aca="1" ref="Q1047" ca="1">INDEX('Isaac 401k'!L:L,MATCH('Retirement Calculator'!A1047,'Isaac 401k'!N:N,0),0)</f>
        <v>32026611.341702681</v>
      </c>
      <c r="R1047" s="25">
        <f t="array" aca="1" ref="R1047" ca="1">INDEX('Lorri 401b'!L:L,MATCH('Retirement Calculator'!A1047,'Lorri 401b'!N:N,0),0)</f>
        <v>22020139.888263937</v>
      </c>
      <c r="S1047" s="25">
        <f t="shared" ca="1" si="1047"/>
        <v>54046751.229966618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6404.7404596389215</v>
      </c>
      <c r="K1048" s="25">
        <f t="shared" si="1044"/>
        <v>16520.094745597391</v>
      </c>
      <c r="L1048" s="25"/>
      <c r="N1048" s="25">
        <f>'Combined Retirement'!$C$18/12</f>
        <v>33932.660666666663</v>
      </c>
      <c r="O1048" s="25">
        <f t="shared" si="1045"/>
        <v>11007.82546143035</v>
      </c>
      <c r="P1048" s="25">
        <f t="shared" si="1046"/>
        <v>22924.835205236312</v>
      </c>
      <c r="Q1048" s="25">
        <f t="array" aca="1" ref="Q1048" ca="1">INDEX('Isaac 401k'!L:L,MATCH('Retirement Calculator'!A1048,'Isaac 401k'!N:N,0),0)</f>
        <v>32153624.128748219</v>
      </c>
      <c r="R1048" s="25">
        <f t="array" aca="1" ref="R1048" ca="1">INDEX('Lorri 401b'!L:L,MATCH('Retirement Calculator'!A1048,'Lorri 401b'!N:N,0),0)</f>
        <v>22095301.542657997</v>
      </c>
      <c r="S1048" s="25">
        <f t="shared" ca="1" si="1047"/>
        <v>54248925.671406217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6404.7404596389215</v>
      </c>
      <c r="K1049" s="25">
        <f t="shared" si="1044"/>
        <v>16520.094745597391</v>
      </c>
      <c r="L1049" s="25"/>
      <c r="N1049" s="25">
        <f>'Combined Retirement'!$C$18/12</f>
        <v>33932.660666666663</v>
      </c>
      <c r="O1049" s="25">
        <f t="shared" si="1045"/>
        <v>11007.82546143035</v>
      </c>
      <c r="P1049" s="25">
        <f t="shared" si="1046"/>
        <v>22924.835205236312</v>
      </c>
      <c r="Q1049" s="25">
        <f t="array" aca="1" ref="Q1049" ca="1">INDEX('Isaac 401k'!L:L,MATCH('Retirement Calculator'!A1049,'Isaac 401k'!N:N,0),0)</f>
        <v>32281166.135739781</v>
      </c>
      <c r="R1049" s="25">
        <f t="array" aca="1" ref="R1049" ca="1">INDEX('Lorri 401b'!L:L,MATCH('Retirement Calculator'!A1049,'Lorri 401b'!N:N,0),0)</f>
        <v>22170776.370612033</v>
      </c>
      <c r="S1049" s="25">
        <f t="shared" ca="1" si="1047"/>
        <v>54451942.506351814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6404.7404596389215</v>
      </c>
      <c r="K1050" s="25">
        <f t="shared" si="1044"/>
        <v>16520.094745597391</v>
      </c>
      <c r="L1050" s="25"/>
      <c r="N1050" s="25">
        <f>'Combined Retirement'!$C$18/12</f>
        <v>33932.660666666663</v>
      </c>
      <c r="O1050" s="25">
        <f t="shared" si="1045"/>
        <v>11007.82546143035</v>
      </c>
      <c r="P1050" s="25">
        <f t="shared" si="1046"/>
        <v>22924.835205236312</v>
      </c>
      <c r="Q1050" s="25">
        <f t="array" aca="1" ref="Q1050" ca="1">INDEX('Isaac 401k'!L:L,MATCH('Retirement Calculator'!A1050,'Isaac 401k'!N:N,0),0)</f>
        <v>32409239.567760475</v>
      </c>
      <c r="R1050" s="25">
        <f t="array" aca="1" ref="R1050" ca="1">INDEX('Lorri 401b'!L:L,MATCH('Retirement Calculator'!A1050,'Lorri 401b'!N:N,0),0)</f>
        <v>22246565.677015878</v>
      </c>
      <c r="S1050" s="25">
        <f t="shared" ca="1" si="1047"/>
        <v>54655805.244776353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6404.7404596389215</v>
      </c>
      <c r="K1051" s="25">
        <f t="shared" si="1044"/>
        <v>16520.094745597391</v>
      </c>
      <c r="L1051" s="25"/>
      <c r="N1051" s="25">
        <f>'Combined Retirement'!$C$18/12</f>
        <v>33932.660666666663</v>
      </c>
      <c r="O1051" s="25">
        <f t="shared" si="1045"/>
        <v>11007.82546143035</v>
      </c>
      <c r="P1051" s="25">
        <f t="shared" si="1046"/>
        <v>22924.835205236312</v>
      </c>
      <c r="Q1051" s="25">
        <f t="array" aca="1" ref="Q1051" ca="1">INDEX('Isaac 401k'!L:L,MATCH('Retirement Calculator'!A1051,'Isaac 401k'!N:N,0),0)</f>
        <v>32537846.639081255</v>
      </c>
      <c r="R1051" s="25">
        <f t="array" aca="1" ref="R1051" ca="1">INDEX('Lorri 401b'!L:L,MATCH('Retirement Calculator'!A1051,'Lorri 401b'!N:N,0),0)</f>
        <v>22322670.772196405</v>
      </c>
      <c r="S1051" s="25">
        <f t="shared" ca="1" si="1047"/>
        <v>54860517.411277659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6404.7404596389215</v>
      </c>
      <c r="K1052" s="25">
        <f t="shared" si="1044"/>
        <v>16520.094745597391</v>
      </c>
      <c r="L1052" s="25"/>
      <c r="N1052" s="25">
        <f>'Combined Retirement'!$C$18/12</f>
        <v>33932.660666666663</v>
      </c>
      <c r="O1052" s="25">
        <f t="shared" si="1045"/>
        <v>11007.82546143035</v>
      </c>
      <c r="P1052" s="25">
        <f t="shared" si="1046"/>
        <v>22924.835205236312</v>
      </c>
      <c r="Q1052" s="25">
        <f t="array" aca="1" ref="Q1052" ca="1">INDEX('Isaac 401k'!L:L,MATCH('Retirement Calculator'!A1052,'Isaac 401k'!N:N,0),0)</f>
        <v>32666989.573199205</v>
      </c>
      <c r="R1052" s="25">
        <f t="array" aca="1" ref="R1052" ca="1">INDEX('Lorri 401b'!L:L,MATCH('Retirement Calculator'!A1052,'Lorri 401b'!N:N,0),0)</f>
        <v>22399092.971940186</v>
      </c>
      <c r="S1052" s="25">
        <f t="shared" ca="1" si="1047"/>
        <v>55066082.545139387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6404.7404596389215</v>
      </c>
      <c r="K1053" s="25">
        <f t="shared" si="1044"/>
        <v>16520.094745597391</v>
      </c>
      <c r="L1053" s="25"/>
      <c r="N1053" s="25">
        <f>'Combined Retirement'!$C$18/12</f>
        <v>33932.660666666663</v>
      </c>
      <c r="O1053" s="25">
        <f t="shared" si="1045"/>
        <v>11007.82546143035</v>
      </c>
      <c r="P1053" s="25">
        <f t="shared" si="1046"/>
        <v>22924.835205236312</v>
      </c>
      <c r="Q1053" s="25">
        <f t="array" aca="1" ref="Q1053" ca="1">INDEX('Isaac 401k'!L:L,MATCH('Retirement Calculator'!A1053,'Isaac 401k'!N:N,0),0)</f>
        <v>32796670.602875981</v>
      </c>
      <c r="R1053" s="25">
        <f t="array" aca="1" ref="R1053" ca="1">INDEX('Lorri 401b'!L:L,MATCH('Retirement Calculator'!A1053,'Lorri 401b'!N:N,0),0)</f>
        <v>22475833.597516231</v>
      </c>
      <c r="S1053" s="25">
        <f t="shared" ca="1" si="1047"/>
        <v>55272504.200392216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6404.7404596389215</v>
      </c>
      <c r="K1054" s="25">
        <f t="shared" si="1044"/>
        <v>16520.094745597391</v>
      </c>
      <c r="L1054" s="25"/>
      <c r="N1054" s="25">
        <f>'Combined Retirement'!$C$18/12</f>
        <v>33932.660666666663</v>
      </c>
      <c r="O1054" s="25">
        <f t="shared" si="1045"/>
        <v>11007.82546143035</v>
      </c>
      <c r="P1054" s="25">
        <f t="shared" si="1046"/>
        <v>22924.835205236312</v>
      </c>
      <c r="Q1054" s="25">
        <f t="array" aca="1" ref="Q1054" ca="1">INDEX('Isaac 401k'!L:L,MATCH('Retirement Calculator'!A1054,'Isaac 401k'!N:N,0),0)</f>
        <v>32926891.97017641</v>
      </c>
      <c r="R1054" s="25">
        <f t="array" aca="1" ref="R1054" ca="1">INDEX('Lorri 401b'!L:L,MATCH('Retirement Calculator'!A1054,'Lorri 401b'!N:N,0),0)</f>
        <v>22552893.975698844</v>
      </c>
      <c r="S1054" s="25">
        <f t="shared" ca="1" si="1047"/>
        <v>55479785.945875257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6404.7404596389215</v>
      </c>
      <c r="K1055" s="25">
        <f t="shared" si="1044"/>
        <v>16520.094745597391</v>
      </c>
      <c r="L1055" s="25"/>
      <c r="N1055" s="25">
        <f>'Combined Retirement'!$C$18/12</f>
        <v>33932.660666666663</v>
      </c>
      <c r="O1055" s="25">
        <f t="shared" si="1045"/>
        <v>11007.82546143035</v>
      </c>
      <c r="P1055" s="25">
        <f t="shared" si="1046"/>
        <v>22924.835205236312</v>
      </c>
      <c r="Q1055" s="25">
        <f t="array" aca="1" ref="Q1055" ca="1">INDEX('Isaac 401k'!L:L,MATCH('Retirement Calculator'!A1055,'Isaac 401k'!N:N,0),0)</f>
        <v>33057655.926507257</v>
      </c>
      <c r="R1055" s="25">
        <f t="array" aca="1" ref="R1055" ca="1">INDEX('Lorri 401b'!L:L,MATCH('Retirement Calculator'!A1055,'Lorri 401b'!N:N,0),0)</f>
        <v>22630275.438790549</v>
      </c>
      <c r="S1055" s="25">
        <f t="shared" ca="1" si="1047"/>
        <v>55687931.365297809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6404.7404596389215</v>
      </c>
      <c r="K1056" s="25">
        <f t="shared" si="1044"/>
        <v>16520.094745597391</v>
      </c>
      <c r="L1056" s="25"/>
      <c r="N1056" s="25">
        <f>'Combined Retirement'!$C$18/12</f>
        <v>33932.660666666663</v>
      </c>
      <c r="O1056" s="25">
        <f t="shared" si="1045"/>
        <v>11007.82546143035</v>
      </c>
      <c r="P1056" s="25">
        <f t="shared" si="1046"/>
        <v>22924.835205236312</v>
      </c>
      <c r="Q1056" s="25">
        <f t="array" aca="1" ref="Q1056" ca="1">INDEX('Isaac 401k'!L:L,MATCH('Retirement Calculator'!A1056,'Isaac 401k'!N:N,0),0)</f>
        <v>33188964.732656147</v>
      </c>
      <c r="R1056" s="25">
        <f t="array" aca="1" ref="R1056" ca="1">INDEX('Lorri 401b'!L:L,MATCH('Retirement Calculator'!A1056,'Lorri 401b'!N:N,0),0)</f>
        <v>22707979.324645136</v>
      </c>
      <c r="S1056" s="25">
        <f t="shared" ca="1" si="1047"/>
        <v>55896944.057301283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6404.7404596389215</v>
      </c>
      <c r="K1057" s="25">
        <f t="shared" si="1044"/>
        <v>16520.094745597391</v>
      </c>
      <c r="L1057" s="25"/>
      <c r="N1057" s="25">
        <f>'Combined Retirement'!$C$18/12</f>
        <v>33932.660666666663</v>
      </c>
      <c r="O1057" s="25">
        <f t="shared" si="1045"/>
        <v>11007.82546143035</v>
      </c>
      <c r="P1057" s="25">
        <f t="shared" si="1046"/>
        <v>22924.835205236312</v>
      </c>
      <c r="Q1057" s="25">
        <f t="array" aca="1" ref="Q1057" ca="1">INDEX('Isaac 401k'!L:L,MATCH('Retirement Calculator'!A1057,'Isaac 401k'!N:N,0),0)</f>
        <v>33320820.658830661</v>
      </c>
      <c r="R1057" s="25">
        <f t="array" aca="1" ref="R1057" ca="1">INDEX('Lorri 401b'!L:L,MATCH('Retirement Calculator'!A1057,'Lorri 401b'!N:N,0),0)</f>
        <v>22786006.976690784</v>
      </c>
      <c r="S1057" s="25">
        <f t="shared" ca="1" si="1047"/>
        <v>56106827.635521442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6404.7404596389215</v>
      </c>
      <c r="K1058" s="25">
        <f t="shared" si="1044"/>
        <v>16520.094745597391</v>
      </c>
      <c r="L1058" s="25"/>
      <c r="N1058" s="25">
        <f>'Combined Retirement'!$C$18/12</f>
        <v>33932.660666666663</v>
      </c>
      <c r="O1058" s="25">
        <f t="shared" si="1045"/>
        <v>11007.82546143035</v>
      </c>
      <c r="P1058" s="25">
        <f t="shared" si="1046"/>
        <v>22924.835205236312</v>
      </c>
      <c r="Q1058" s="25">
        <f t="array" aca="1" ref="Q1058" ca="1">INDEX('Isaac 401k'!L:L,MATCH('Retirement Calculator'!A1058,'Isaac 401k'!N:N,0),0)</f>
        <v>33453225.984697569</v>
      </c>
      <c r="R1058" s="25">
        <f t="array" aca="1" ref="R1058" ca="1">INDEX('Lorri 401b'!L:L,MATCH('Retirement Calculator'!A1058,'Lorri 401b'!N:N,0),0)</f>
        <v>22864359.743953291</v>
      </c>
      <c r="S1058" s="25">
        <f t="shared" ca="1" si="1047"/>
        <v>56317585.72865086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6404.7404596389215</v>
      </c>
      <c r="K1059" s="25">
        <f t="shared" si="1044"/>
        <v>16520.094745597391</v>
      </c>
      <c r="L1059" s="25"/>
      <c r="N1059" s="25">
        <f>'Combined Retirement'!$C$18/12</f>
        <v>33932.660666666663</v>
      </c>
      <c r="O1059" s="25">
        <f t="shared" si="1045"/>
        <v>11007.82546143035</v>
      </c>
      <c r="P1059" s="25">
        <f t="shared" si="1046"/>
        <v>22924.835205236312</v>
      </c>
      <c r="Q1059" s="25">
        <f t="array" aca="1" ref="Q1059" ca="1">INDEX('Isaac 401k'!L:L,MATCH('Retirement Calculator'!A1059,'Isaac 401k'!N:N,0),0)</f>
        <v>33586182.999422252</v>
      </c>
      <c r="R1059" s="25">
        <f t="array" aca="1" ref="R1059" ca="1">INDEX('Lorri 401b'!L:L,MATCH('Retirement Calculator'!A1059,'Lorri 401b'!N:N,0),0)</f>
        <v>22943038.981079392</v>
      </c>
      <c r="S1059" s="25">
        <f t="shared" ca="1" si="1047"/>
        <v>56529221.980501644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6404.7404596389215</v>
      </c>
      <c r="K1060" s="25">
        <f t="shared" si="1044"/>
        <v>16520.094745597391</v>
      </c>
      <c r="L1060" s="25"/>
      <c r="N1060" s="25">
        <f>'Combined Retirement'!$C$18/12</f>
        <v>33932.660666666663</v>
      </c>
      <c r="O1060" s="25">
        <f t="shared" si="1045"/>
        <v>11007.82546143035</v>
      </c>
      <c r="P1060" s="25">
        <f t="shared" si="1046"/>
        <v>22924.835205236312</v>
      </c>
      <c r="Q1060" s="25">
        <f t="array" aca="1" ref="Q1060" ca="1">INDEX('Isaac 401k'!L:L,MATCH('Retirement Calculator'!A1060,'Isaac 401k'!N:N,0),0)</f>
        <v>33719694.001708291</v>
      </c>
      <c r="R1060" s="25">
        <f t="array" aca="1" ref="R1060" ca="1">INDEX('Lorri 401b'!L:L,MATCH('Retirement Calculator'!A1060,'Lorri 401b'!N:N,0),0)</f>
        <v>23022046.048360184</v>
      </c>
      <c r="S1060" s="25">
        <f t="shared" ca="1" si="1047"/>
        <v>56741740.050068475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6404.7404596389215</v>
      </c>
      <c r="K1061" s="25">
        <f t="shared" si="1044"/>
        <v>16520.094745597391</v>
      </c>
      <c r="L1061" s="25"/>
      <c r="N1061" s="25">
        <f>'Combined Retirement'!$C$18/12</f>
        <v>33932.660666666663</v>
      </c>
      <c r="O1061" s="25">
        <f t="shared" si="1045"/>
        <v>11007.82546143035</v>
      </c>
      <c r="P1061" s="25">
        <f t="shared" si="1046"/>
        <v>22924.835205236312</v>
      </c>
      <c r="Q1061" s="25">
        <f t="array" aca="1" ref="Q1061" ca="1">INDEX('Isaac 401k'!L:L,MATCH('Retirement Calculator'!A1061,'Isaac 401k'!N:N,0),0)</f>
        <v>33853761.299837194</v>
      </c>
      <c r="R1061" s="25">
        <f t="array" aca="1" ref="R1061" ca="1">INDEX('Lorri 401b'!L:L,MATCH('Retirement Calculator'!A1061,'Lorri 401b'!N:N,0),0)</f>
        <v>23101382.311754648</v>
      </c>
      <c r="S1061" s="25">
        <f t="shared" ca="1" si="1047"/>
        <v>56955143.611591846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6404.7404596389215</v>
      </c>
      <c r="K1062" s="25">
        <f t="shared" si="1044"/>
        <v>16520.094745597391</v>
      </c>
      <c r="L1062" s="25"/>
      <c r="N1062" s="25">
        <f>'Combined Retirement'!$C$18/12</f>
        <v>33932.660666666663</v>
      </c>
      <c r="O1062" s="25">
        <f t="shared" si="1045"/>
        <v>11007.82546143035</v>
      </c>
      <c r="P1062" s="25">
        <f t="shared" si="1046"/>
        <v>22924.835205236312</v>
      </c>
      <c r="Q1062" s="25">
        <f t="array" aca="1" ref="Q1062" ca="1">INDEX('Isaac 401k'!L:L,MATCH('Retirement Calculator'!A1062,'Isaac 401k'!N:N,0),0)</f>
        <v>33988387.2117083</v>
      </c>
      <c r="R1062" s="25">
        <f t="array" aca="1" ref="R1062" ca="1">INDEX('Lorri 401b'!L:L,MATCH('Retirement Calculator'!A1062,'Lorri 401b'!N:N,0),0)</f>
        <v>23181049.142913252</v>
      </c>
      <c r="S1062" s="25">
        <f t="shared" ca="1" si="1047"/>
        <v>57169436.354621552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6404.7404596389215</v>
      </c>
      <c r="K1063" s="25">
        <f t="shared" si="1044"/>
        <v>16520.094745597391</v>
      </c>
      <c r="L1063" s="25"/>
      <c r="N1063" s="25">
        <f>'Combined Retirement'!$C$18/12</f>
        <v>33932.660666666663</v>
      </c>
      <c r="O1063" s="25">
        <f t="shared" si="1045"/>
        <v>11007.82546143035</v>
      </c>
      <c r="P1063" s="25">
        <f t="shared" si="1046"/>
        <v>22924.835205236312</v>
      </c>
      <c r="Q1063" s="25">
        <f t="array" aca="1" ref="Q1063" ca="1">INDEX('Isaac 401k'!L:L,MATCH('Retirement Calculator'!A1063,'Isaac 401k'!N:N,0),0)</f>
        <v>34123574.064878866</v>
      </c>
      <c r="R1063" s="25">
        <f t="array" aca="1" ref="R1063" ca="1">INDEX('Lorri 401b'!L:L,MATCH('Retirement Calculator'!A1063,'Lorri 401b'!N:N,0),0)</f>
        <v>23261047.919201687</v>
      </c>
      <c r="S1063" s="25">
        <f t="shared" ca="1" si="1047"/>
        <v>57384621.984080553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6404.7404596389215</v>
      </c>
      <c r="K1064" s="25">
        <f t="shared" si="1044"/>
        <v>16520.094745597391</v>
      </c>
      <c r="L1064" s="25"/>
      <c r="N1064" s="25">
        <f>'Combined Retirement'!$C$18/12</f>
        <v>33932.660666666663</v>
      </c>
      <c r="O1064" s="25">
        <f t="shared" si="1045"/>
        <v>11007.82546143035</v>
      </c>
      <c r="P1064" s="25">
        <f t="shared" si="1046"/>
        <v>22924.835205236312</v>
      </c>
      <c r="Q1064" s="25">
        <f t="array" aca="1" ref="Q1064" ca="1">INDEX('Isaac 401k'!L:L,MATCH('Retirement Calculator'!A1064,'Isaac 401k'!N:N,0),0)</f>
        <v>34259324.196604311</v>
      </c>
      <c r="R1064" s="25">
        <f t="array" aca="1" ref="R1064" ca="1">INDEX('Lorri 401b'!L:L,MATCH('Retirement Calculator'!A1064,'Lorri 401b'!N:N,0),0)</f>
        <v>23341380.023724657</v>
      </c>
      <c r="S1064" s="25">
        <f t="shared" ca="1" si="1047"/>
        <v>57600704.220328972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6404.7404596389215</v>
      </c>
      <c r="K1065" s="25">
        <f t="shared" si="1044"/>
        <v>16520.094745597391</v>
      </c>
      <c r="L1065" s="25"/>
      <c r="N1065" s="25">
        <f>'Combined Retirement'!$C$18/12</f>
        <v>33932.660666666663</v>
      </c>
      <c r="O1065" s="25">
        <f t="shared" si="1045"/>
        <v>11007.82546143035</v>
      </c>
      <c r="P1065" s="25">
        <f t="shared" si="1046"/>
        <v>22924.835205236312</v>
      </c>
      <c r="Q1065" s="25">
        <f t="array" aca="1" ref="Q1065" ca="1">INDEX('Isaac 401k'!L:L,MATCH('Retirement Calculator'!A1065,'Isaac 401k'!N:N,0),0)</f>
        <v>34395639.953878611</v>
      </c>
      <c r="R1065" s="25">
        <f t="array" aca="1" ref="R1065" ca="1">INDEX('Lorri 401b'!L:L,MATCH('Retirement Calculator'!A1065,'Lorri 401b'!N:N,0),0)</f>
        <v>23422046.845349804</v>
      </c>
      <c r="S1065" s="25">
        <f t="shared" ca="1" si="1047"/>
        <v>57817686.799228415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6404.7404596389215</v>
      </c>
      <c r="K1066" s="25">
        <f t="shared" si="1044"/>
        <v>16520.094745597391</v>
      </c>
      <c r="L1066" s="25"/>
      <c r="N1066" s="25">
        <f>'Combined Retirement'!$C$18/12</f>
        <v>33932.660666666663</v>
      </c>
      <c r="O1066" s="25">
        <f t="shared" si="1045"/>
        <v>11007.82546143035</v>
      </c>
      <c r="P1066" s="25">
        <f t="shared" si="1046"/>
        <v>22924.835205236312</v>
      </c>
      <c r="Q1066" s="25">
        <f t="array" aca="1" ref="Q1066" ca="1">INDEX('Isaac 401k'!L:L,MATCH('Retirement Calculator'!A1066,'Isaac 401k'!N:N,0),0)</f>
        <v>34532523.693474889</v>
      </c>
      <c r="R1066" s="25">
        <f t="array" aca="1" ref="R1066" ca="1">INDEX('Lorri 401b'!L:L,MATCH('Retirement Calculator'!A1066,'Lorri 401b'!N:N,0),0)</f>
        <v>23503049.778731722</v>
      </c>
      <c r="S1066" s="25">
        <f t="shared" ca="1" si="1047"/>
        <v>58035573.472206607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6404.7404596389215</v>
      </c>
      <c r="K1067" s="25">
        <f t="shared" si="1044"/>
        <v>16520.094745597391</v>
      </c>
      <c r="L1067" s="25"/>
      <c r="N1067" s="25">
        <f>'Combined Retirement'!$C$18/12</f>
        <v>33932.660666666663</v>
      </c>
      <c r="O1067" s="25">
        <f t="shared" si="1045"/>
        <v>11007.82546143035</v>
      </c>
      <c r="P1067" s="25">
        <f t="shared" si="1046"/>
        <v>22924.835205236312</v>
      </c>
      <c r="Q1067" s="25">
        <f t="array" aca="1" ref="Q1067" ca="1">INDEX('Isaac 401k'!L:L,MATCH('Retirement Calculator'!A1067,'Isaac 401k'!N:N,0),0)</f>
        <v>34669977.781986147</v>
      </c>
      <c r="R1067" s="25">
        <f t="array" aca="1" ref="R1067" ca="1">INDEX('Lorri 401b'!L:L,MATCH('Retirement Calculator'!A1067,'Lorri 401b'!N:N,0),0)</f>
        <v>23584390.224336065</v>
      </c>
      <c r="S1067" s="25">
        <f t="shared" ca="1" si="1047"/>
        <v>58254368.006322213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6404.7404596389215</v>
      </c>
      <c r="K1068" s="25">
        <f t="shared" si="1044"/>
        <v>16520.094745597391</v>
      </c>
      <c r="L1068" s="25"/>
      <c r="N1068" s="25">
        <f>'Combined Retirement'!$C$18/12</f>
        <v>33932.660666666663</v>
      </c>
      <c r="O1068" s="25">
        <f t="shared" si="1045"/>
        <v>11007.82546143035</v>
      </c>
      <c r="P1068" s="25">
        <f t="shared" si="1046"/>
        <v>22924.835205236312</v>
      </c>
      <c r="Q1068" s="25">
        <f t="array" aca="1" ref="Q1068" ca="1">INDEX('Isaac 401k'!L:L,MATCH('Retirement Calculator'!A1068,'Isaac 401k'!N:N,0),0)</f>
        <v>34808004.595866203</v>
      </c>
      <c r="R1068" s="25">
        <f t="array" aca="1" ref="R1068" ca="1">INDEX('Lorri 401b'!L:L,MATCH('Retirement Calculator'!A1068,'Lorri 401b'!N:N,0),0)</f>
        <v>23666069.588463761</v>
      </c>
      <c r="S1068" s="25">
        <f t="shared" ca="1" si="1047"/>
        <v>58474074.184329964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6404.7404596389215</v>
      </c>
      <c r="K1069" s="25">
        <f t="shared" si="1044"/>
        <v>16520.094745597391</v>
      </c>
      <c r="L1069" s="25"/>
      <c r="N1069" s="25">
        <f>'Combined Retirement'!$C$18/12</f>
        <v>33932.660666666663</v>
      </c>
      <c r="O1069" s="25">
        <f t="shared" si="1045"/>
        <v>11007.82546143035</v>
      </c>
      <c r="P1069" s="25">
        <f t="shared" si="1046"/>
        <v>22924.835205236312</v>
      </c>
      <c r="Q1069" s="25">
        <f t="array" aca="1" ref="Q1069" ca="1">INDEX('Isaac 401k'!L:L,MATCH('Retirement Calculator'!A1069,'Isaac 401k'!N:N,0),0)</f>
        <v>34946606.521470763</v>
      </c>
      <c r="R1069" s="25">
        <f t="array" aca="1" ref="R1069" ca="1">INDEX('Lorri 401b'!L:L,MATCH('Retirement Calculator'!A1069,'Lorri 401b'!N:N,0),0)</f>
        <v>23748089.283275321</v>
      </c>
      <c r="S1069" s="25">
        <f t="shared" ca="1" si="1047"/>
        <v>58694695.804746084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6404.7404596389215</v>
      </c>
      <c r="K1070" s="25">
        <f t="shared" si="1044"/>
        <v>16520.094745597391</v>
      </c>
      <c r="L1070" s="25"/>
      <c r="N1070" s="25">
        <f>'Combined Retirement'!$C$18/12</f>
        <v>33932.660666666663</v>
      </c>
      <c r="O1070" s="25">
        <f t="shared" si="1045"/>
        <v>11007.82546143035</v>
      </c>
      <c r="P1070" s="25">
        <f t="shared" si="1046"/>
        <v>22924.835205236312</v>
      </c>
      <c r="Q1070" s="25">
        <f t="array" aca="1" ref="Q1070" ca="1">INDEX('Isaac 401k'!L:L,MATCH('Retirement Calculator'!A1070,'Isaac 401k'!N:N,0),0)</f>
        <v>35085785.955098674</v>
      </c>
      <c r="R1070" s="25">
        <f t="array" aca="1" ref="R1070" ca="1">INDEX('Lorri 401b'!L:L,MATCH('Retirement Calculator'!A1070,'Lorri 401b'!N:N,0),0)</f>
        <v>23830450.726815265</v>
      </c>
      <c r="S1070" s="25">
        <f t="shared" ca="1" si="1047"/>
        <v>58916236.681913942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6404.7404596389215</v>
      </c>
      <c r="K1071" s="25">
        <f t="shared" si="1044"/>
        <v>16520.094745597391</v>
      </c>
      <c r="L1071" s="25"/>
      <c r="N1071" s="25">
        <f>'Combined Retirement'!$C$18/12</f>
        <v>33932.660666666663</v>
      </c>
      <c r="O1071" s="25">
        <f t="shared" si="1045"/>
        <v>11007.82546143035</v>
      </c>
      <c r="P1071" s="25">
        <f t="shared" si="1046"/>
        <v>22924.835205236312</v>
      </c>
      <c r="Q1071" s="25">
        <f t="array" aca="1" ref="Q1071" ca="1">INDEX('Isaac 401k'!L:L,MATCH('Retirement Calculator'!A1071,'Isaac 401k'!N:N,0),0)</f>
        <v>35225545.303033367</v>
      </c>
      <c r="R1071" s="25">
        <f t="array" aca="1" ref="R1071" ca="1">INDEX('Lorri 401b'!L:L,MATCH('Retirement Calculator'!A1071,'Lorri 401b'!N:N,0),0)</f>
        <v>23913155.343036622</v>
      </c>
      <c r="S1071" s="25">
        <f t="shared" ca="1" si="1047"/>
        <v>59138700.646069989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6404.7404596389215</v>
      </c>
      <c r="K1072" s="25">
        <f t="shared" si="1044"/>
        <v>16520.094745597391</v>
      </c>
      <c r="L1072" s="25"/>
      <c r="N1072" s="25">
        <f>'Combined Retirement'!$C$18/12</f>
        <v>33932.660666666663</v>
      </c>
      <c r="O1072" s="25">
        <f t="shared" si="1045"/>
        <v>11007.82546143035</v>
      </c>
      <c r="P1072" s="25">
        <f t="shared" si="1046"/>
        <v>22924.835205236312</v>
      </c>
      <c r="Q1072" s="25">
        <f t="array" aca="1" ref="Q1072" ca="1">INDEX('Isaac 401k'!L:L,MATCH('Retirement Calculator'!A1072,'Isaac 401k'!N:N,0),0)</f>
        <v>35365886.981584452</v>
      </c>
      <c r="R1072" s="25">
        <f t="array" aca="1" ref="R1072" ca="1">INDEX('Lorri 401b'!L:L,MATCH('Retirement Calculator'!A1072,'Lorri 401b'!N:N,0),0)</f>
        <v>23996204.56182557</v>
      </c>
      <c r="S1072" s="25">
        <f t="shared" ca="1" si="1047"/>
        <v>59362091.543410018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6404.7404596389215</v>
      </c>
      <c r="K1073" s="25">
        <f t="shared" si="1044"/>
        <v>16520.094745597391</v>
      </c>
      <c r="L1073" s="25"/>
      <c r="N1073" s="25">
        <f>'Combined Retirement'!$C$18/12</f>
        <v>33932.660666666663</v>
      </c>
      <c r="O1073" s="25">
        <f t="shared" si="1045"/>
        <v>11007.82546143035</v>
      </c>
      <c r="P1073" s="25">
        <f t="shared" si="1046"/>
        <v>22924.835205236312</v>
      </c>
      <c r="Q1073" s="25">
        <f t="array" aca="1" ref="Q1073" ca="1">INDEX('Isaac 401k'!L:L,MATCH('Retirement Calculator'!A1073,'Isaac 401k'!N:N,0),0)</f>
        <v>35506813.417129502</v>
      </c>
      <c r="R1073" s="25">
        <f t="array" aca="1" ref="R1073" ca="1">INDEX('Lorri 401b'!L:L,MATCH('Retirement Calculator'!A1073,'Lorri 401b'!N:N,0),0)</f>
        <v>24079599.819026139</v>
      </c>
      <c r="S1073" s="25">
        <f t="shared" ca="1" si="1047"/>
        <v>59586413.236155644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6404.7404596389215</v>
      </c>
      <c r="K1074" s="25">
        <f t="shared" si="1044"/>
        <v>16520.094745597391</v>
      </c>
      <c r="L1074" s="25"/>
      <c r="N1074" s="25">
        <f>'Combined Retirement'!$C$18/12</f>
        <v>33932.660666666663</v>
      </c>
      <c r="O1074" s="25">
        <f t="shared" si="1045"/>
        <v>11007.82546143035</v>
      </c>
      <c r="P1074" s="25">
        <f t="shared" si="1046"/>
        <v>22924.835205236312</v>
      </c>
      <c r="Q1074" s="25">
        <f t="array" aca="1" ref="Q1074" ca="1">INDEX('Isaac 401k'!L:L,MATCH('Retirement Calculator'!A1074,'Isaac 401k'!N:N,0),0)</f>
        <v>35648327.046155989</v>
      </c>
      <c r="R1074" s="25">
        <f t="array" aca="1" ref="R1074" ca="1">INDEX('Lorri 401b'!L:L,MATCH('Retirement Calculator'!A1074,'Lorri 401b'!N:N,0),0)</f>
        <v>24163342.556465041</v>
      </c>
      <c r="S1074" s="25">
        <f t="shared" ca="1" si="1047"/>
        <v>59811669.602621034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6404.7404596389215</v>
      </c>
      <c r="K1075" s="25">
        <f t="shared" si="1044"/>
        <v>16520.094745597391</v>
      </c>
      <c r="L1075" s="25"/>
      <c r="N1075" s="25">
        <f>'Combined Retirement'!$C$18/12</f>
        <v>33932.660666666663</v>
      </c>
      <c r="O1075" s="25">
        <f t="shared" si="1045"/>
        <v>11007.82546143035</v>
      </c>
      <c r="P1075" s="25">
        <f t="shared" si="1046"/>
        <v>22924.835205236312</v>
      </c>
      <c r="Q1075" s="25">
        <f t="array" aca="1" ref="Q1075" ca="1">INDEX('Isaac 401k'!L:L,MATCH('Retirement Calculator'!A1075,'Isaac 401k'!N:N,0),0)</f>
        <v>35790430.315303423</v>
      </c>
      <c r="R1075" s="25">
        <f t="array" aca="1" ref="R1075" ca="1">INDEX('Lorri 401b'!L:L,MATCH('Retirement Calculator'!A1075,'Lorri 401b'!N:N,0),0)</f>
        <v>24247434.221976608</v>
      </c>
      <c r="S1075" s="25">
        <f t="shared" ca="1" si="1047"/>
        <v>60037864.537280031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6404.7404596389215</v>
      </c>
      <c r="K1076" s="25">
        <f t="shared" si="1044"/>
        <v>16520.094745597391</v>
      </c>
      <c r="L1076" s="25"/>
      <c r="N1076" s="25">
        <f>'Combined Retirement'!$C$18/12</f>
        <v>33932.660666666663</v>
      </c>
      <c r="O1076" s="25">
        <f t="shared" si="1045"/>
        <v>11007.82546143035</v>
      </c>
      <c r="P1076" s="25">
        <f t="shared" si="1046"/>
        <v>22924.835205236312</v>
      </c>
      <c r="Q1076" s="25">
        <f t="array" aca="1" ref="Q1076" ca="1">INDEX('Isaac 401k'!L:L,MATCH('Retirement Calculator'!A1076,'Isaac 401k'!N:N,0),0)</f>
        <v>35933125.681405634</v>
      </c>
      <c r="R1076" s="25">
        <f t="array" aca="1" ref="R1076" ca="1">INDEX('Lorri 401b'!L:L,MATCH('Retirement Calculator'!A1076,'Lorri 401b'!N:N,0),0)</f>
        <v>24331876.269427806</v>
      </c>
      <c r="S1076" s="25">
        <f t="shared" ca="1" si="1047"/>
        <v>60265001.95083344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6404.7404596389215</v>
      </c>
      <c r="K1077" s="25">
        <f t="shared" si="1044"/>
        <v>16520.094745597391</v>
      </c>
      <c r="L1077" s="25"/>
      <c r="N1077" s="25">
        <f>'Combined Retirement'!$C$18/12</f>
        <v>33932.660666666663</v>
      </c>
      <c r="O1077" s="25">
        <f t="shared" si="1045"/>
        <v>11007.82546143035</v>
      </c>
      <c r="P1077" s="25">
        <f t="shared" si="1046"/>
        <v>22924.835205236312</v>
      </c>
      <c r="Q1077" s="25">
        <f t="array" aca="1" ref="Q1077" ca="1">INDEX('Isaac 401k'!L:L,MATCH('Retirement Calculator'!A1077,'Isaac 401k'!N:N,0),0)</f>
        <v>36076415.611533269</v>
      </c>
      <c r="R1077" s="25">
        <f t="array" aca="1" ref="R1077" ca="1">INDEX('Lorri 401b'!L:L,MATCH('Retirement Calculator'!A1077,'Lorri 401b'!N:N,0),0)</f>
        <v>24416670.158743382</v>
      </c>
      <c r="S1077" s="25">
        <f t="shared" ca="1" si="1047"/>
        <v>60493085.770276651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6404.7404596389215</v>
      </c>
      <c r="K1078" s="25">
        <f t="shared" si="1044"/>
        <v>16520.094745597391</v>
      </c>
      <c r="L1078" s="25"/>
      <c r="N1078" s="25">
        <f>'Combined Retirement'!$C$18/12</f>
        <v>33932.660666666663</v>
      </c>
      <c r="O1078" s="25">
        <f t="shared" si="1045"/>
        <v>11007.82546143035</v>
      </c>
      <c r="P1078" s="25">
        <f t="shared" si="1046"/>
        <v>22924.835205236312</v>
      </c>
      <c r="Q1078" s="25">
        <f t="array" aca="1" ref="Q1078" ca="1">INDEX('Isaac 401k'!L:L,MATCH('Retirement Calculator'!A1078,'Isaac 401k'!N:N,0),0)</f>
        <v>36220302.583036438</v>
      </c>
      <c r="R1078" s="25">
        <f t="array" aca="1" ref="R1078" ca="1">INDEX('Lorri 401b'!L:L,MATCH('Retirement Calculator'!A1078,'Lorri 401b'!N:N,0),0)</f>
        <v>24501817.355931107</v>
      </c>
      <c r="S1078" s="25">
        <f t="shared" ca="1" si="1047"/>
        <v>60722119.938967541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6404.7404596389215</v>
      </c>
      <c r="K1079" s="25">
        <f t="shared" si="1044"/>
        <v>16520.094745597391</v>
      </c>
      <c r="L1079" s="25"/>
      <c r="N1079" s="25">
        <f>'Combined Retirement'!$C$18/12</f>
        <v>33932.660666666663</v>
      </c>
      <c r="O1079" s="25">
        <f t="shared" si="1045"/>
        <v>11007.82546143035</v>
      </c>
      <c r="P1079" s="25">
        <f t="shared" si="1046"/>
        <v>22924.835205236312</v>
      </c>
      <c r="Q1079" s="25">
        <f t="array" aca="1" ref="Q1079" ca="1">INDEX('Isaac 401k'!L:L,MATCH('Retirement Calculator'!A1079,'Isaac 401k'!N:N,0),0)</f>
        <v>36364789.083587542</v>
      </c>
      <c r="R1079" s="25">
        <f t="array" aca="1" ref="R1079" ca="1">INDEX('Lorri 401b'!L:L,MATCH('Retirement Calculator'!A1079,'Lorri 401b'!N:N,0),0)</f>
        <v>24587319.333107114</v>
      </c>
      <c r="S1079" s="25">
        <f t="shared" ca="1" si="1047"/>
        <v>60952108.416694656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6404.7404596389215</v>
      </c>
      <c r="K1080" s="25">
        <f t="shared" si="1044"/>
        <v>16520.094745597391</v>
      </c>
      <c r="L1080" s="25"/>
      <c r="N1080" s="25">
        <f>'Combined Retirement'!$C$18/12</f>
        <v>33932.660666666663</v>
      </c>
      <c r="O1080" s="25">
        <f t="shared" si="1045"/>
        <v>11007.82546143035</v>
      </c>
      <c r="P1080" s="25">
        <f t="shared" si="1046"/>
        <v>22924.835205236312</v>
      </c>
      <c r="Q1080" s="25">
        <f t="array" aca="1" ref="Q1080" ca="1">INDEX('Isaac 401k'!L:L,MATCH('Retirement Calculator'!A1080,'Isaac 401k'!N:N,0),0)</f>
        <v>36509877.611224271</v>
      </c>
      <c r="R1080" s="25">
        <f t="array" aca="1" ref="R1080" ca="1">INDEX('Lorri 401b'!L:L,MATCH('Retirement Calculator'!A1080,'Lorri 401b'!N:N,0),0)</f>
        <v>24673177.568521354</v>
      </c>
      <c r="S1080" s="25">
        <f t="shared" ca="1" si="1047"/>
        <v>61183055.179745629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6404.7404596389215</v>
      </c>
      <c r="K1081" s="25">
        <f t="shared" si="1044"/>
        <v>16520.094745597391</v>
      </c>
      <c r="L1081" s="25"/>
      <c r="N1081" s="25">
        <f>'Combined Retirement'!$C$18/12</f>
        <v>33932.660666666663</v>
      </c>
      <c r="O1081" s="25">
        <f t="shared" si="1045"/>
        <v>11007.82546143035</v>
      </c>
      <c r="P1081" s="25">
        <f t="shared" si="1046"/>
        <v>22924.835205236312</v>
      </c>
      <c r="Q1081" s="25">
        <f t="array" aca="1" ref="Q1081" ca="1">INDEX('Isaac 401k'!L:L,MATCH('Retirement Calculator'!A1081,'Isaac 401k'!N:N,0),0)</f>
        <v>36655570.674392819</v>
      </c>
      <c r="R1081" s="25">
        <f t="array" aca="1" ref="R1081" ca="1">INDEX('Lorri 401b'!L:L,MATCH('Retirement Calculator'!A1081,'Lorri 401b'!N:N,0),0)</f>
        <v>24759393.546583153</v>
      </c>
      <c r="S1081" s="25">
        <f t="shared" ca="1" si="1047"/>
        <v>61414964.220975973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6404.7404596389215</v>
      </c>
      <c r="K1082" s="25">
        <f t="shared" si="1044"/>
        <v>16520.094745597391</v>
      </c>
      <c r="L1082" s="25"/>
      <c r="N1082" s="25">
        <f>'Combined Retirement'!$C$18/12</f>
        <v>33932.660666666663</v>
      </c>
      <c r="O1082" s="25">
        <f t="shared" si="1045"/>
        <v>11007.82546143035</v>
      </c>
      <c r="P1082" s="25">
        <f t="shared" si="1046"/>
        <v>22924.835205236312</v>
      </c>
      <c r="Q1082" s="25">
        <f t="array" aca="1" ref="Q1082" ca="1">INDEX('Isaac 401k'!L:L,MATCH('Retirement Calculator'!A1082,'Isaac 401k'!N:N,0),0)</f>
        <v>36801870.791991241</v>
      </c>
      <c r="R1082" s="25">
        <f t="array" aca="1" ref="R1082" ca="1">INDEX('Lorri 401b'!L:L,MATCH('Retirement Calculator'!A1082,'Lorri 401b'!N:N,0),0)</f>
        <v>24845968.757886879</v>
      </c>
      <c r="S1082" s="25">
        <f t="shared" ca="1" si="1047"/>
        <v>61647839.54987812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6404.7404596389215</v>
      </c>
      <c r="K1083" s="25">
        <f t="shared" si="1044"/>
        <v>16520.094745597391</v>
      </c>
      <c r="L1083" s="25"/>
      <c r="N1083" s="25">
        <f>'Combined Retirement'!$C$18/12</f>
        <v>33932.660666666663</v>
      </c>
      <c r="O1083" s="25">
        <f t="shared" si="1045"/>
        <v>11007.82546143035</v>
      </c>
      <c r="P1083" s="25">
        <f t="shared" si="1046"/>
        <v>22924.835205236312</v>
      </c>
      <c r="Q1083" s="25">
        <f t="array" aca="1" ref="Q1083" ca="1">INDEX('Isaac 401k'!L:L,MATCH('Retirement Calculator'!A1083,'Isaac 401k'!N:N,0),0)</f>
        <v>36948780.493412986</v>
      </c>
      <c r="R1083" s="25">
        <f t="array" aca="1" ref="R1083" ca="1">INDEX('Lorri 401b'!L:L,MATCH('Retirement Calculator'!A1083,'Lorri 401b'!N:N,0),0)</f>
        <v>24932904.699237704</v>
      </c>
      <c r="S1083" s="25">
        <f t="shared" ca="1" si="1047"/>
        <v>61881685.192650691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6404.7404596389215</v>
      </c>
      <c r="K1084" s="25">
        <f t="shared" si="1044"/>
        <v>16520.094745597391</v>
      </c>
      <c r="L1084" s="25"/>
      <c r="N1084" s="25">
        <f>'Combined Retirement'!$C$18/12</f>
        <v>33932.660666666663</v>
      </c>
      <c r="O1084" s="25">
        <f t="shared" si="1045"/>
        <v>11007.82546143035</v>
      </c>
      <c r="P1084" s="25">
        <f t="shared" si="1046"/>
        <v>22924.835205236312</v>
      </c>
      <c r="Q1084" s="25">
        <f t="array" aca="1" ref="Q1084" ca="1">INDEX('Isaac 401k'!L:L,MATCH('Retirement Calculator'!A1084,'Isaac 401k'!N:N,0),0)</f>
        <v>37096302.318590656</v>
      </c>
      <c r="R1084" s="25">
        <f t="array" aca="1" ref="R1084" ca="1">INDEX('Lorri 401b'!L:L,MATCH('Retirement Calculator'!A1084,'Lorri 401b'!N:N,0),0)</f>
        <v>25020202.873677488</v>
      </c>
      <c r="S1084" s="25">
        <f t="shared" ca="1" si="1047"/>
        <v>62116505.192268148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6404.7404596389215</v>
      </c>
      <c r="K1085" s="25">
        <f t="shared" si="1044"/>
        <v>16520.094745597391</v>
      </c>
      <c r="L1085" s="25"/>
      <c r="N1085" s="25">
        <f>'Combined Retirement'!$C$18/12</f>
        <v>33932.660666666663</v>
      </c>
      <c r="O1085" s="25">
        <f t="shared" si="1045"/>
        <v>11007.82546143035</v>
      </c>
      <c r="P1085" s="25">
        <f t="shared" si="1046"/>
        <v>22924.835205236312</v>
      </c>
      <c r="Q1085" s="25">
        <f t="array" aca="1" ref="Q1085" ca="1">INDEX('Isaac 401k'!L:L,MATCH('Retirement Calculator'!A1085,'Isaac 401k'!N:N,0),0)</f>
        <v>37244438.818039902</v>
      </c>
      <c r="R1085" s="25">
        <f t="array" aca="1" ref="R1085" ca="1">INDEX('Lorri 401b'!L:L,MATCH('Retirement Calculator'!A1085,'Lorri 401b'!N:N,0),0)</f>
        <v>25107864.790510774</v>
      </c>
      <c r="S1085" s="25">
        <f t="shared" ca="1" si="1047"/>
        <v>62352303.608550675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6404.7404596389215</v>
      </c>
      <c r="K1086" s="25">
        <f t="shared" si="1044"/>
        <v>16520.094745597391</v>
      </c>
      <c r="L1086" s="25"/>
      <c r="N1086" s="25">
        <f>'Combined Retirement'!$C$18/12</f>
        <v>33932.660666666663</v>
      </c>
      <c r="O1086" s="25">
        <f t="shared" si="1045"/>
        <v>11007.82546143035</v>
      </c>
      <c r="P1086" s="25">
        <f t="shared" si="1046"/>
        <v>22924.835205236312</v>
      </c>
      <c r="Q1086" s="25">
        <f t="array" aca="1" ref="Q1086" ca="1">INDEX('Isaac 401k'!L:L,MATCH('Retirement Calculator'!A1086,'Isaac 401k'!N:N,0),0)</f>
        <v>37393192.552903518</v>
      </c>
      <c r="R1086" s="25">
        <f t="array" aca="1" ref="R1086" ca="1">INDEX('Lorri 401b'!L:L,MATCH('Retirement Calculator'!A1086,'Lorri 401b'!N:N,0),0)</f>
        <v>25195891.965330862</v>
      </c>
      <c r="S1086" s="25">
        <f t="shared" ca="1" si="1047"/>
        <v>62589084.51823438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6404.7404596389215</v>
      </c>
      <c r="K1087" s="25">
        <f t="shared" si="1044"/>
        <v>16520.094745597391</v>
      </c>
      <c r="L1087" s="25"/>
      <c r="N1087" s="25">
        <f>'Combined Retirement'!$C$18/12</f>
        <v>33932.660666666663</v>
      </c>
      <c r="O1087" s="25">
        <f t="shared" si="1045"/>
        <v>11007.82546143035</v>
      </c>
      <c r="P1087" s="25">
        <f t="shared" si="1046"/>
        <v>22924.835205236312</v>
      </c>
      <c r="Q1087" s="25">
        <f t="array" aca="1" ref="Q1087" ca="1">INDEX('Isaac 401k'!L:L,MATCH('Retirement Calculator'!A1087,'Isaac 401k'!N:N,0),0)</f>
        <v>37542566.09499573</v>
      </c>
      <c r="R1087" s="25">
        <f t="array" aca="1" ref="R1087" ca="1">INDEX('Lorri 401b'!L:L,MATCH('Retirement Calculator'!A1087,'Lorri 401b'!N:N,0),0)</f>
        <v>25284285.920046035</v>
      </c>
      <c r="S1087" s="25">
        <f t="shared" ca="1" si="1047"/>
        <v>62826852.015041769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6404.7404596389215</v>
      </c>
      <c r="K1088" s="25">
        <f t="shared" si="1044"/>
        <v>16520.094745597391</v>
      </c>
      <c r="L1088" s="25"/>
      <c r="N1088" s="25">
        <f>'Combined Retirement'!$C$18/12</f>
        <v>33932.660666666663</v>
      </c>
      <c r="O1088" s="25">
        <f t="shared" si="1045"/>
        <v>11007.82546143035</v>
      </c>
      <c r="P1088" s="25">
        <f t="shared" si="1046"/>
        <v>22924.835205236312</v>
      </c>
      <c r="Q1088" s="25">
        <f t="array" aca="1" ref="Q1088" ca="1">INDEX('Isaac 401k'!L:L,MATCH('Retirement Calculator'!A1088,'Isaac 401k'!N:N,0),0)</f>
        <v>37692562.026846662</v>
      </c>
      <c r="R1088" s="25">
        <f t="array" aca="1" ref="R1088" ca="1">INDEX('Lorri 401b'!L:L,MATCH('Retirement Calculator'!A1088,'Lorri 401b'!N:N,0),0)</f>
        <v>25373048.182905857</v>
      </c>
      <c r="S1088" s="25">
        <f t="shared" ca="1" si="1047"/>
        <v>63065610.209752515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6404.7404596389215</v>
      </c>
      <c r="K1089" s="25">
        <f t="shared" si="1044"/>
        <v>16520.094745597391</v>
      </c>
      <c r="L1089" s="25"/>
      <c r="N1089" s="25">
        <f>'Combined Retirement'!$C$18/12</f>
        <v>33932.660666666663</v>
      </c>
      <c r="O1089" s="25">
        <f t="shared" si="1045"/>
        <v>11007.82546143035</v>
      </c>
      <c r="P1089" s="25">
        <f t="shared" si="1046"/>
        <v>22924.835205236312</v>
      </c>
      <c r="Q1089" s="25">
        <f t="array" aca="1" ref="Q1089" ca="1">INDEX('Isaac 401k'!L:L,MATCH('Retirement Calculator'!A1089,'Isaac 401k'!N:N,0),0)</f>
        <v>37843182.941746973</v>
      </c>
      <c r="R1089" s="25">
        <f t="array" aca="1" ref="R1089" ca="1">INDEX('Lorri 401b'!L:L,MATCH('Retirement Calculator'!A1089,'Lorri 401b'!N:N,0),0)</f>
        <v>25462180.288527593</v>
      </c>
      <c r="S1089" s="25">
        <f t="shared" ca="1" si="1047"/>
        <v>63305363.230274566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6404.7404596389215</v>
      </c>
      <c r="K1090" s="25">
        <f t="shared" si="1044"/>
        <v>16520.094745597391</v>
      </c>
      <c r="L1090" s="25"/>
      <c r="N1090" s="25">
        <f>'Combined Retirement'!$C$18/12</f>
        <v>33932.660666666663</v>
      </c>
      <c r="O1090" s="25">
        <f t="shared" si="1045"/>
        <v>11007.82546143035</v>
      </c>
      <c r="P1090" s="25">
        <f t="shared" si="1046"/>
        <v>22924.835205236312</v>
      </c>
      <c r="Q1090" s="25">
        <f t="array" aca="1" ref="Q1090" ca="1">INDEX('Isaac 401k'!L:L,MATCH('Retirement Calculator'!A1090,'Isaac 401k'!N:N,0),0)</f>
        <v>37994431.443792701</v>
      </c>
      <c r="R1090" s="25">
        <f t="array" aca="1" ref="R1090" ca="1">INDEX('Lorri 401b'!L:L,MATCH('Retirement Calculator'!A1090,'Lorri 401b'!N:N,0),0)</f>
        <v>25551683.777922753</v>
      </c>
      <c r="S1090" s="25">
        <f t="shared" ca="1" si="1047"/>
        <v>63546115.22171545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6404.7404596389215</v>
      </c>
      <c r="K1091" s="25">
        <f t="shared" si="1044"/>
        <v>16520.094745597391</v>
      </c>
      <c r="L1091" s="25"/>
      <c r="N1091" s="25">
        <f>'Combined Retirement'!$C$18/12</f>
        <v>33932.660666666663</v>
      </c>
      <c r="O1091" s="25">
        <f t="shared" si="1045"/>
        <v>11007.82546143035</v>
      </c>
      <c r="P1091" s="25">
        <f t="shared" si="1046"/>
        <v>22924.835205236312</v>
      </c>
      <c r="Q1091" s="25">
        <f t="array" aca="1" ref="Q1091" ca="1">INDEX('Isaac 401k'!L:L,MATCH('Retirement Calculator'!A1091,'Isaac 401k'!N:N,0),0)</f>
        <v>38146310.147930287</v>
      </c>
      <c r="R1091" s="25">
        <f t="array" aca="1" ref="R1091" ca="1">INDEX('Lorri 401b'!L:L,MATCH('Retirement Calculator'!A1091,'Lorri 401b'!N:N,0),0)</f>
        <v>25641560.198523726</v>
      </c>
      <c r="S1091" s="25">
        <f t="shared" ca="1" si="1047"/>
        <v>63787870.346454009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6404.7404596389215</v>
      </c>
      <c r="K1092" s="25">
        <f t="shared" si="1044"/>
        <v>16520.094745597391</v>
      </c>
      <c r="L1092" s="25"/>
      <c r="N1092" s="25">
        <f>'Combined Retirement'!$C$18/12</f>
        <v>33932.660666666663</v>
      </c>
      <c r="O1092" s="25">
        <f t="shared" si="1045"/>
        <v>11007.82546143035</v>
      </c>
      <c r="P1092" s="25">
        <f t="shared" si="1046"/>
        <v>22924.835205236312</v>
      </c>
      <c r="Q1092" s="25">
        <f t="array" aca="1" ref="Q1092" ca="1">INDEX('Isaac 401k'!L:L,MATCH('Retirement Calculator'!A1092,'Isaac 401k'!N:N,0),0)</f>
        <v>38298821.68000178</v>
      </c>
      <c r="R1092" s="25">
        <f t="array" aca="1" ref="R1092" ca="1">INDEX('Lorri 401b'!L:L,MATCH('Retirement Calculator'!A1092,'Lorri 401b'!N:N,0),0)</f>
        <v>25731811.104210537</v>
      </c>
      <c r="S1092" s="25">
        <f t="shared" ca="1" si="1047"/>
        <v>64030632.784212321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6404.7404596389215</v>
      </c>
      <c r="K1093" s="25">
        <f t="shared" si="1044"/>
        <v>16520.094745597391</v>
      </c>
      <c r="L1093" s="25"/>
      <c r="N1093" s="25">
        <f>'Combined Retirement'!$C$18/12</f>
        <v>33932.660666666663</v>
      </c>
      <c r="O1093" s="25">
        <f t="shared" si="1045"/>
        <v>11007.82546143035</v>
      </c>
      <c r="P1093" s="25">
        <f t="shared" si="1046"/>
        <v>22924.835205236312</v>
      </c>
      <c r="Q1093" s="25">
        <f t="array" aca="1" ref="Q1093" ca="1">INDEX('Isaac 401k'!L:L,MATCH('Retirement Calculator'!A1093,'Isaac 401k'!N:N,0),0)</f>
        <v>38451968.676790237</v>
      </c>
      <c r="R1093" s="25">
        <f t="array" aca="1" ref="R1093" ca="1">INDEX('Lorri 401b'!L:L,MATCH('Retirement Calculator'!A1093,'Lorri 401b'!N:N,0),0)</f>
        <v>25822438.055337708</v>
      </c>
      <c r="S1093" s="25">
        <f t="shared" ca="1" si="1047"/>
        <v>64274406.73212795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6404.7404596389215</v>
      </c>
      <c r="K1094" s="25">
        <f t="shared" si="1044"/>
        <v>16520.094745597391</v>
      </c>
      <c r="L1094" s="25"/>
      <c r="N1094" s="25">
        <f>'Combined Retirement'!$C$18/12</f>
        <v>33932.660666666663</v>
      </c>
      <c r="O1094" s="25">
        <f t="shared" si="1045"/>
        <v>11007.82546143035</v>
      </c>
      <c r="P1094" s="25">
        <f t="shared" si="1046"/>
        <v>22924.835205236312</v>
      </c>
      <c r="Q1094" s="25">
        <f t="array" aca="1" ref="Q1094" ca="1">INDEX('Isaac 401k'!L:L,MATCH('Retirement Calculator'!A1094,'Isaac 401k'!N:N,0),0)</f>
        <v>38605753.78606531</v>
      </c>
      <c r="R1094" s="25">
        <f t="array" aca="1" ref="R1094" ca="1">INDEX('Lorri 401b'!L:L,MATCH('Retirement Calculator'!A1094,'Lorri 401b'!N:N,0),0)</f>
        <v>25913442.618761245</v>
      </c>
      <c r="S1094" s="25">
        <f t="shared" ca="1" si="1047"/>
        <v>64519196.404826552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6404.7404596389215</v>
      </c>
      <c r="K1095" s="25">
        <f t="shared" si="1044"/>
        <v>16520.094745597391</v>
      </c>
      <c r="L1095" s="25"/>
      <c r="N1095" s="25">
        <f>'Combined Retirement'!$C$18/12</f>
        <v>33932.660666666663</v>
      </c>
      <c r="O1095" s="25">
        <f t="shared" si="1045"/>
        <v>11007.82546143035</v>
      </c>
      <c r="P1095" s="25">
        <f t="shared" si="1046"/>
        <v>22924.835205236312</v>
      </c>
      <c r="Q1095" s="25">
        <f t="array" aca="1" ref="Q1095" ca="1">INDEX('Isaac 401k'!L:L,MATCH('Retirement Calculator'!A1095,'Isaac 401k'!N:N,0),0)</f>
        <v>38760179.666629031</v>
      </c>
      <c r="R1095" s="25">
        <f t="array" aca="1" ref="R1095" ca="1">INDEX('Lorri 401b'!L:L,MATCH('Retirement Calculator'!A1095,'Lorri 401b'!N:N,0),0)</f>
        <v>26004826.367865711</v>
      </c>
      <c r="S1095" s="25">
        <f t="shared" ca="1" si="1047"/>
        <v>64765006.034494743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6404.7404596389215</v>
      </c>
      <c r="K1096" s="25">
        <f t="shared" si="1044"/>
        <v>16520.094745597391</v>
      </c>
      <c r="L1096" s="25"/>
      <c r="N1096" s="25">
        <f>'Combined Retirement'!$C$18/12</f>
        <v>33932.660666666663</v>
      </c>
      <c r="O1096" s="25">
        <f t="shared" si="1045"/>
        <v>11007.82546143035</v>
      </c>
      <c r="P1096" s="25">
        <f t="shared" si="1046"/>
        <v>22924.835205236312</v>
      </c>
      <c r="Q1096" s="25">
        <f t="array" aca="1" ref="Q1096" ca="1">INDEX('Isaac 401k'!L:L,MATCH('Retirement Calculator'!A1096,'Isaac 401k'!N:N,0),0)</f>
        <v>38915248.988361768</v>
      </c>
      <c r="R1096" s="25">
        <f t="array" aca="1" ref="R1096" ca="1">INDEX('Lorri 401b'!L:L,MATCH('Retirement Calculator'!A1096,'Lorri 401b'!N:N,0),0)</f>
        <v>26096590.882591445</v>
      </c>
      <c r="S1096" s="25">
        <f t="shared" ca="1" si="1047"/>
        <v>65011839.870953217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6404.7404596389215</v>
      </c>
      <c r="K1097" s="25">
        <f t="shared" si="1044"/>
        <v>16520.094745597391</v>
      </c>
      <c r="L1097" s="25"/>
      <c r="N1097" s="25">
        <f>'Combined Retirement'!$C$18/12</f>
        <v>33932.660666666663</v>
      </c>
      <c r="O1097" s="25">
        <f t="shared" si="1045"/>
        <v>11007.82546143035</v>
      </c>
      <c r="P1097" s="25">
        <f t="shared" si="1046"/>
        <v>22924.835205236312</v>
      </c>
      <c r="Q1097" s="25">
        <f t="array" aca="1" ref="Q1097" ca="1">INDEX('Isaac 401k'!L:L,MATCH('Retirement Calculator'!A1097,'Isaac 401k'!N:N,0),0)</f>
        <v>39070964.432268389</v>
      </c>
      <c r="R1097" s="25">
        <f t="array" aca="1" ref="R1097" ca="1">INDEX('Lorri 401b'!L:L,MATCH('Retirement Calculator'!A1097,'Lorri 401b'!N:N,0),0)</f>
        <v>26188737.749461871</v>
      </c>
      <c r="S1097" s="25">
        <f t="shared" ca="1" si="1047"/>
        <v>65259702.181730255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6404.7404596389215</v>
      </c>
      <c r="K1098" s="25">
        <f t="shared" si="1044"/>
        <v>16520.094745597391</v>
      </c>
      <c r="L1098" s="25"/>
      <c r="N1098" s="25">
        <f>'Combined Retirement'!$C$18/12</f>
        <v>33932.660666666663</v>
      </c>
      <c r="O1098" s="25">
        <f t="shared" si="1045"/>
        <v>11007.82546143035</v>
      </c>
      <c r="P1098" s="25">
        <f t="shared" si="1046"/>
        <v>22924.835205236312</v>
      </c>
      <c r="Q1098" s="25">
        <f t="array" aca="1" ref="Q1098" ca="1">INDEX('Isaac 401k'!L:L,MATCH('Retirement Calculator'!A1098,'Isaac 401k'!N:N,0),0)</f>
        <v>39227328.690524623</v>
      </c>
      <c r="R1098" s="25">
        <f t="array" aca="1" ref="R1098" ca="1">INDEX('Lorri 401b'!L:L,MATCH('Retirement Calculator'!A1098,'Lorri 401b'!N:N,0),0)</f>
        <v>26281268.561610922</v>
      </c>
      <c r="S1098" s="25">
        <f t="shared" ca="1" si="1047"/>
        <v>65508597.252135545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6404.7404596389215</v>
      </c>
      <c r="K1099" s="25">
        <f t="shared" si="1044"/>
        <v>16520.094745597391</v>
      </c>
      <c r="L1099" s="25"/>
      <c r="N1099" s="25">
        <f>'Combined Retirement'!$C$18/12</f>
        <v>33932.660666666663</v>
      </c>
      <c r="O1099" s="25">
        <f t="shared" si="1045"/>
        <v>11007.82546143035</v>
      </c>
      <c r="P1099" s="25">
        <f t="shared" si="1046"/>
        <v>22924.835205236312</v>
      </c>
      <c r="Q1099" s="25">
        <f t="array" aca="1" ref="Q1099" ca="1">INDEX('Isaac 401k'!L:L,MATCH('Retirement Calculator'!A1099,'Isaac 401k'!N:N,0),0)</f>
        <v>39384344.466523588</v>
      </c>
      <c r="R1099" s="25">
        <f t="array" aca="1" ref="R1099" ca="1">INDEX('Lorri 401b'!L:L,MATCH('Retirement Calculator'!A1099,'Lorri 401b'!N:N,0),0)</f>
        <v>26374184.918810595</v>
      </c>
      <c r="S1099" s="25">
        <f t="shared" ca="1" si="1047"/>
        <v>65758529.385334179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6404.7404596389215</v>
      </c>
      <c r="K1100" s="25">
        <f t="shared" si="1044"/>
        <v>16520.094745597391</v>
      </c>
      <c r="L1100" s="25"/>
      <c r="N1100" s="25">
        <f>'Combined Retirement'!$C$18/12</f>
        <v>33932.660666666663</v>
      </c>
      <c r="O1100" s="25">
        <f t="shared" si="1045"/>
        <v>11007.82546143035</v>
      </c>
      <c r="P1100" s="25">
        <f t="shared" si="1046"/>
        <v>22924.835205236312</v>
      </c>
      <c r="Q1100" s="25">
        <f t="array" aca="1" ref="Q1100" ca="1">INDEX('Isaac 401k'!L:L,MATCH('Retirement Calculator'!A1100,'Isaac 401k'!N:N,0),0)</f>
        <v>39542014.474922553</v>
      </c>
      <c r="R1100" s="25">
        <f t="array" aca="1" ref="R1100" ca="1">INDEX('Lorri 401b'!L:L,MATCH('Retirement Calculator'!A1100,'Lorri 401b'!N:N,0),0)</f>
        <v>26467488.427498601</v>
      </c>
      <c r="S1100" s="25">
        <f t="shared" ca="1" si="1047"/>
        <v>66009502.902421154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6404.7404596389215</v>
      </c>
      <c r="K1101" s="25">
        <f t="shared" si="1044"/>
        <v>16520.094745597391</v>
      </c>
      <c r="L1101" s="25"/>
      <c r="N1101" s="25">
        <f>'Combined Retirement'!$C$18/12</f>
        <v>33932.660666666663</v>
      </c>
      <c r="O1101" s="25">
        <f t="shared" si="1045"/>
        <v>11007.82546143035</v>
      </c>
      <c r="P1101" s="25">
        <f t="shared" si="1046"/>
        <v>22924.835205236312</v>
      </c>
      <c r="Q1101" s="25">
        <f t="array" aca="1" ref="Q1101" ca="1">INDEX('Isaac 401k'!L:L,MATCH('Retirement Calculator'!A1101,'Isaac 401k'!N:N,0),0)</f>
        <v>39700341.441689849</v>
      </c>
      <c r="R1101" s="25">
        <f t="array" aca="1" ref="R1101" ca="1">INDEX('Lorri 401b'!L:L,MATCH('Retirement Calculator'!A1101,'Lorri 401b'!N:N,0),0)</f>
        <v>26561180.700806141</v>
      </c>
      <c r="S1101" s="25">
        <f t="shared" ca="1" si="1047"/>
        <v>66261522.14249599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6404.7404596389215</v>
      </c>
      <c r="K1102" s="25">
        <f t="shared" si="1044"/>
        <v>16520.094745597391</v>
      </c>
      <c r="L1102" s="25"/>
      <c r="N1102" s="25">
        <f>'Combined Retirement'!$C$18/12</f>
        <v>33932.660666666663</v>
      </c>
      <c r="O1102" s="25">
        <f t="shared" si="1045"/>
        <v>11007.82546143035</v>
      </c>
      <c r="P1102" s="25">
        <f t="shared" si="1046"/>
        <v>22924.835205236312</v>
      </c>
      <c r="Q1102" s="25">
        <f t="array" aca="1" ref="Q1102" ca="1">INDEX('Isaac 401k'!L:L,MATCH('Retirement Calculator'!A1102,'Isaac 401k'!N:N,0),0)</f>
        <v>39859328.104152009</v>
      </c>
      <c r="R1102" s="25">
        <f t="array" aca="1" ref="R1102" ca="1">INDEX('Lorri 401b'!L:L,MATCH('Retirement Calculator'!A1102,'Lorri 401b'!N:N,0),0)</f>
        <v>26655263.358585794</v>
      </c>
      <c r="S1102" s="25">
        <f t="shared" ca="1" si="1047"/>
        <v>66514591.462737799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6404.7404596389215</v>
      </c>
      <c r="K1103" s="25">
        <f t="shared" si="1044"/>
        <v>16520.094745597391</v>
      </c>
      <c r="L1103" s="25"/>
      <c r="N1103" s="25">
        <f>'Combined Retirement'!$C$18/12</f>
        <v>33932.660666666663</v>
      </c>
      <c r="O1103" s="25">
        <f t="shared" si="1045"/>
        <v>11007.82546143035</v>
      </c>
      <c r="P1103" s="25">
        <f t="shared" si="1046"/>
        <v>22924.835205236312</v>
      </c>
      <c r="Q1103" s="25">
        <f t="array" aca="1" ref="Q1103" ca="1">INDEX('Isaac 401k'!L:L,MATCH('Retirement Calculator'!A1103,'Isaac 401k'!N:N,0),0)</f>
        <v>40018977.211041093</v>
      </c>
      <c r="R1103" s="25">
        <f t="array" aca="1" ref="R1103" ca="1">INDEX('Lorri 401b'!L:L,MATCH('Retirement Calculator'!A1103,'Lorri 401b'!N:N,0),0)</f>
        <v>26749738.027439527</v>
      </c>
      <c r="S1103" s="25">
        <f t="shared" ca="1" si="1047"/>
        <v>66768715.23848062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6404.7404596389215</v>
      </c>
      <c r="K1104" s="25">
        <f t="shared" si="1044"/>
        <v>16520.094745597391</v>
      </c>
      <c r="L1104" s="25"/>
      <c r="N1104" s="25">
        <f>'Combined Retirement'!$C$18/12</f>
        <v>33932.660666666663</v>
      </c>
      <c r="O1104" s="25">
        <f t="shared" si="1045"/>
        <v>11007.82546143035</v>
      </c>
      <c r="P1104" s="25">
        <f t="shared" si="1046"/>
        <v>22924.835205236312</v>
      </c>
      <c r="Q1104" s="25">
        <f t="array" aca="1" ref="Q1104" ca="1">INDEX('Isaac 401k'!L:L,MATCH('Retirement Calculator'!A1104,'Isaac 401k'!N:N,0),0)</f>
        <v>40179291.522542216</v>
      </c>
      <c r="R1104" s="25">
        <f t="array" aca="1" ref="R1104" ca="1">INDEX('Lorri 401b'!L:L,MATCH('Retirement Calculator'!A1104,'Lorri 401b'!N:N,0),0)</f>
        <v>26844606.34074682</v>
      </c>
      <c r="S1104" s="25">
        <f t="shared" ca="1" si="1047"/>
        <v>67023897.863289036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6404.7404596389215</v>
      </c>
      <c r="K1105" s="25">
        <f t="shared" si="1044"/>
        <v>16520.094745597391</v>
      </c>
      <c r="L1105" s="25"/>
      <c r="N1105" s="25">
        <f>'Combined Retirement'!$C$18/12</f>
        <v>33932.660666666663</v>
      </c>
      <c r="O1105" s="25">
        <f t="shared" si="1045"/>
        <v>11007.82546143035</v>
      </c>
      <c r="P1105" s="25">
        <f t="shared" si="1046"/>
        <v>22924.835205236312</v>
      </c>
      <c r="Q1105" s="25">
        <f t="array" aca="1" ref="Q1105" ca="1">INDEX('Isaac 401k'!L:L,MATCH('Retirement Calculator'!A1105,'Isaac 401k'!N:N,0),0)</f>
        <v>40340273.810341254</v>
      </c>
      <c r="R1105" s="25">
        <f t="array" aca="1" ref="R1105" ca="1">INDEX('Lorri 401b'!L:L,MATCH('Retirement Calculator'!A1105,'Lorri 401b'!N:N,0),0)</f>
        <v>26939869.938692894</v>
      </c>
      <c r="S1105" s="25">
        <f t="shared" ca="1" si="1047"/>
        <v>67280143.749034151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6404.7404596389215</v>
      </c>
      <c r="K1106" s="25">
        <f t="shared" si="1044"/>
        <v>16520.094745597391</v>
      </c>
      <c r="L1106" s="25"/>
      <c r="N1106" s="25">
        <f>'Combined Retirement'!$C$18/12</f>
        <v>33932.660666666663</v>
      </c>
      <c r="O1106" s="25">
        <f t="shared" si="1045"/>
        <v>11007.82546143035</v>
      </c>
      <c r="P1106" s="25">
        <f t="shared" si="1046"/>
        <v>22924.835205236312</v>
      </c>
      <c r="Q1106" s="25">
        <f t="array" aca="1" ref="Q1106" ca="1">INDEX('Isaac 401k'!L:L,MATCH('Retirement Calculator'!A1106,'Isaac 401k'!N:N,0),0)</f>
        <v>40501926.857672788</v>
      </c>
      <c r="R1106" s="25">
        <f t="array" aca="1" ref="R1106" ca="1">INDEX('Lorri 401b'!L:L,MATCH('Retirement Calculator'!A1106,'Lorri 401b'!N:N,0),0)</f>
        <v>27035530.468297075</v>
      </c>
      <c r="S1106" s="25">
        <f t="shared" ca="1" si="1047"/>
        <v>67537457.32596986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6404.7404596389215</v>
      </c>
      <c r="K1107" s="25">
        <f t="shared" si="1044"/>
        <v>16520.094745597391</v>
      </c>
      <c r="L1107" s="25"/>
      <c r="N1107" s="25">
        <f>'Combined Retirement'!$C$18/12</f>
        <v>33932.660666666663</v>
      </c>
      <c r="O1107" s="25">
        <f t="shared" si="1045"/>
        <v>11007.82546143035</v>
      </c>
      <c r="P1107" s="25">
        <f t="shared" si="1046"/>
        <v>22924.835205236312</v>
      </c>
      <c r="Q1107" s="25">
        <f t="array" aca="1" ref="Q1107" ca="1">INDEX('Isaac 401k'!L:L,MATCH('Retirement Calculator'!A1107,'Isaac 401k'!N:N,0),0)</f>
        <v>40664253.459368207</v>
      </c>
      <c r="R1107" s="25">
        <f t="array" aca="1" ref="R1107" ca="1">INDEX('Lorri 401b'!L:L,MATCH('Retirement Calculator'!A1107,'Lorri 401b'!N:N,0),0)</f>
        <v>27131589.583441276</v>
      </c>
      <c r="S1107" s="25">
        <f t="shared" ca="1" si="1047"/>
        <v>67795843.042809486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6404.7404596389215</v>
      </c>
      <c r="K1108" s="25">
        <f t="shared" si="1044"/>
        <v>16520.094745597391</v>
      </c>
      <c r="L1108" s="25"/>
      <c r="N1108" s="25">
        <f>'Combined Retirement'!$C$18/12</f>
        <v>33932.660666666663</v>
      </c>
      <c r="O1108" s="25">
        <f t="shared" si="1045"/>
        <v>11007.82546143035</v>
      </c>
      <c r="P1108" s="25">
        <f t="shared" si="1046"/>
        <v>22924.835205236312</v>
      </c>
      <c r="Q1108" s="25">
        <f t="array" aca="1" ref="Q1108" ca="1">INDEX('Isaac 401k'!L:L,MATCH('Retirement Calculator'!A1108,'Isaac 401k'!N:N,0),0)</f>
        <v>40827256.42190402</v>
      </c>
      <c r="R1108" s="25">
        <f t="array" aca="1" ref="R1108" ca="1">INDEX('Lorri 401b'!L:L,MATCH('Retirement Calculator'!A1108,'Lorri 401b'!N:N,0),0)</f>
        <v>27228048.944898576</v>
      </c>
      <c r="S1108" s="25">
        <f t="shared" ca="1" si="1047"/>
        <v>68055305.366802603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6404.7404596389215</v>
      </c>
      <c r="K1109" s="25">
        <f t="shared" si="1044"/>
        <v>16520.094745597391</v>
      </c>
      <c r="L1109" s="25"/>
      <c r="N1109" s="25">
        <f>'Combined Retirement'!$C$18/12</f>
        <v>33932.660666666663</v>
      </c>
      <c r="O1109" s="25">
        <f t="shared" si="1045"/>
        <v>11007.82546143035</v>
      </c>
      <c r="P1109" s="25">
        <f t="shared" si="1046"/>
        <v>22924.835205236312</v>
      </c>
      <c r="Q1109" s="25">
        <f t="array" aca="1" ref="Q1109" ca="1">INDEX('Isaac 401k'!L:L,MATCH('Retirement Calculator'!A1109,'Isaac 401k'!N:N,0),0)</f>
        <v>40990938.563450404</v>
      </c>
      <c r="R1109" s="25">
        <f t="array" aca="1" ref="R1109" ca="1">INDEX('Lorri 401b'!L:L,MATCH('Retirement Calculator'!A1109,'Lorri 401b'!N:N,0),0)</f>
        <v>27324910.220361948</v>
      </c>
      <c r="S1109" s="25">
        <f t="shared" ca="1" si="1047"/>
        <v>68315848.783812344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6404.7404596389215</v>
      </c>
      <c r="K1110" s="25">
        <f t="shared" si="1044"/>
        <v>16520.094745597391</v>
      </c>
      <c r="L1110" s="25"/>
      <c r="N1110" s="25">
        <f>'Combined Retirement'!$C$18/12</f>
        <v>33932.660666666663</v>
      </c>
      <c r="O1110" s="25">
        <f t="shared" si="1045"/>
        <v>11007.82546143035</v>
      </c>
      <c r="P1110" s="25">
        <f t="shared" si="1046"/>
        <v>22924.835205236312</v>
      </c>
      <c r="Q1110" s="25">
        <f t="array" aca="1" ref="Q1110" ca="1">INDEX('Isaac 401k'!L:L,MATCH('Retirement Calculator'!A1110,'Isaac 401k'!N:N,0),0)</f>
        <v>41155302.713919893</v>
      </c>
      <c r="R1110" s="25">
        <f t="array" aca="1" ref="R1110" ca="1">INDEX('Lorri 401b'!L:L,MATCH('Retirement Calculator'!A1110,'Lorri 401b'!N:N,0),0)</f>
        <v>27422175.084473085</v>
      </c>
      <c r="S1110" s="25">
        <f t="shared" ca="1" si="1047"/>
        <v>68577477.798392981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6404.7404596389215</v>
      </c>
      <c r="K1111" s="25">
        <f t="shared" si="1044"/>
        <v>16520.094745597391</v>
      </c>
      <c r="L1111" s="25"/>
      <c r="N1111" s="25">
        <f>'Combined Retirement'!$C$18/12</f>
        <v>33932.660666666663</v>
      </c>
      <c r="O1111" s="25">
        <f t="shared" si="1045"/>
        <v>11007.82546143035</v>
      </c>
      <c r="P1111" s="25">
        <f t="shared" si="1046"/>
        <v>22924.835205236312</v>
      </c>
      <c r="Q1111" s="25">
        <f t="array" aca="1" ref="Q1111" ca="1">INDEX('Isaac 401k'!L:L,MATCH('Retirement Calculator'!A1111,'Isaac 401k'!N:N,0),0)</f>
        <v>41320351.715016343</v>
      </c>
      <c r="R1111" s="25">
        <f t="array" aca="1" ref="R1111" ca="1">INDEX('Lorri 401b'!L:L,MATCH('Retirement Calculator'!A1111,'Lorri 401b'!N:N,0),0)</f>
        <v>27519845.21885135</v>
      </c>
      <c r="S1111" s="25">
        <f t="shared" ca="1" si="1047"/>
        <v>68840196.933867693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6404.7404596389215</v>
      </c>
      <c r="K1112" s="25">
        <f t="shared" si="1044"/>
        <v>16520.094745597391</v>
      </c>
      <c r="L1112" s="25"/>
      <c r="N1112" s="25">
        <f>'Combined Retirement'!$C$18/12</f>
        <v>33932.660666666663</v>
      </c>
      <c r="O1112" s="25">
        <f t="shared" si="1045"/>
        <v>11007.82546143035</v>
      </c>
      <c r="P1112" s="25">
        <f t="shared" si="1046"/>
        <v>22924.835205236312</v>
      </c>
      <c r="Q1112" s="25">
        <f t="array" aca="1" ref="Q1112" ca="1">INDEX('Isaac 401k'!L:L,MATCH('Retirement Calculator'!A1112,'Isaac 401k'!N:N,0),0)</f>
        <v>41486088.420284025</v>
      </c>
      <c r="R1112" s="25">
        <f t="array" aca="1" ref="R1112" ca="1">INDEX('Lorri 401b'!L:L,MATCH('Retirement Calculator'!A1112,'Lorri 401b'!N:N,0),0)</f>
        <v>27617922.312122859</v>
      </c>
      <c r="S1112" s="25">
        <f t="shared" ca="1" si="1047"/>
        <v>69104010.732406884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6404.7404596389215</v>
      </c>
      <c r="K1113" s="25">
        <f t="shared" si="1044"/>
        <v>16520.094745597391</v>
      </c>
      <c r="L1113" s="25"/>
      <c r="N1113" s="25">
        <f>'Combined Retirement'!$C$18/12</f>
        <v>33932.660666666663</v>
      </c>
      <c r="O1113" s="25">
        <f t="shared" si="1045"/>
        <v>11007.82546143035</v>
      </c>
      <c r="P1113" s="25">
        <f t="shared" si="1046"/>
        <v>22924.835205236312</v>
      </c>
      <c r="Q1113" s="25">
        <f t="array" aca="1" ref="Q1113" ca="1">INDEX('Isaac 401k'!L:L,MATCH('Retirement Calculator'!A1113,'Isaac 401k'!N:N,0),0)</f>
        <v>41652515.695156991</v>
      </c>
      <c r="R1113" s="25">
        <f t="array" aca="1" ref="R1113" ca="1">INDEX('Lorri 401b'!L:L,MATCH('Retirement Calculator'!A1113,'Lorri 401b'!N:N,0),0)</f>
        <v>27716408.059949666</v>
      </c>
      <c r="S1113" s="25">
        <f t="shared" ca="1" si="1047"/>
        <v>69368923.755106658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6404.7404596389215</v>
      </c>
      <c r="K1114" s="25">
        <f t="shared" si="1044"/>
        <v>16520.094745597391</v>
      </c>
      <c r="L1114" s="25"/>
      <c r="N1114" s="25">
        <f>'Combined Retirement'!$C$18/12</f>
        <v>33932.660666666663</v>
      </c>
      <c r="O1114" s="25">
        <f t="shared" si="1045"/>
        <v>11007.82546143035</v>
      </c>
      <c r="P1114" s="25">
        <f t="shared" si="1046"/>
        <v>22924.835205236312</v>
      </c>
      <c r="Q1114" s="25">
        <f t="array" aca="1" ref="Q1114" ca="1">INDEX('Isaac 401k'!L:L,MATCH('Retirement Calculator'!A1114,'Isaac 401k'!N:N,0),0)</f>
        <v>41819636.417008594</v>
      </c>
      <c r="R1114" s="25">
        <f t="array" aca="1" ref="R1114" ca="1">INDEX('Lorri 401b'!L:L,MATCH('Retirement Calculator'!A1114,'Lorri 401b'!N:N,0),0)</f>
        <v>27815304.165059086</v>
      </c>
      <c r="S1114" s="25">
        <f t="shared" ca="1" si="1047"/>
        <v>69634940.582067683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6404.7404596389215</v>
      </c>
      <c r="K1115" s="25">
        <f t="shared" si="1044"/>
        <v>16520.094745597391</v>
      </c>
      <c r="L1115" s="25"/>
      <c r="N1115" s="25">
        <f>'Combined Retirement'!$C$18/12</f>
        <v>33932.660666666663</v>
      </c>
      <c r="O1115" s="25">
        <f t="shared" si="1045"/>
        <v>11007.82546143035</v>
      </c>
      <c r="P1115" s="25">
        <f t="shared" si="1046"/>
        <v>22924.835205236312</v>
      </c>
      <c r="Q1115" s="25">
        <f t="array" aca="1" ref="Q1115" ca="1">INDEX('Isaac 401k'!L:L,MATCH('Retirement Calculator'!A1115,'Isaac 401k'!N:N,0),0)</f>
        <v>41987453.475201242</v>
      </c>
      <c r="R1115" s="25">
        <f t="array" aca="1" ref="R1115" ca="1">INDEX('Lorri 401b'!L:L,MATCH('Retirement Calculator'!A1115,'Lorri 401b'!N:N,0),0)</f>
        <v>27914612.337273128</v>
      </c>
      <c r="S1115" s="25">
        <f t="shared" ca="1" si="1047"/>
        <v>69902065.81247437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6404.7404596389215</v>
      </c>
      <c r="K1116" s="25">
        <f t="shared" si="1044"/>
        <v>16520.094745597391</v>
      </c>
      <c r="L1116" s="25"/>
      <c r="N1116" s="25">
        <f>'Combined Retirement'!$C$18/12</f>
        <v>33932.660666666663</v>
      </c>
      <c r="O1116" s="25">
        <f t="shared" si="1045"/>
        <v>11007.82546143035</v>
      </c>
      <c r="P1116" s="25">
        <f t="shared" si="1046"/>
        <v>22924.835205236312</v>
      </c>
      <c r="Q1116" s="25">
        <f t="array" aca="1" ref="Q1116" ca="1">INDEX('Isaac 401k'!L:L,MATCH('Retirement Calculator'!A1116,'Isaac 401k'!N:N,0),0)</f>
        <v>42155969.771136366</v>
      </c>
      <c r="R1116" s="25">
        <f t="array" aca="1" ref="R1116" ca="1">INDEX('Lorri 401b'!L:L,MATCH('Retirement Calculator'!A1116,'Lorri 401b'!N:N,0),0)</f>
        <v>28014334.29353806</v>
      </c>
      <c r="S1116" s="25">
        <f t="shared" ca="1" si="1047"/>
        <v>70170304.064674422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6404.7404596389215</v>
      </c>
      <c r="K1117" s="25">
        <f t="shared" si="1044"/>
        <v>16520.094745597391</v>
      </c>
      <c r="L1117" s="25"/>
      <c r="N1117" s="25">
        <f>'Combined Retirement'!$C$18/12</f>
        <v>33932.660666666663</v>
      </c>
      <c r="O1117" s="25">
        <f t="shared" si="1045"/>
        <v>11007.82546143035</v>
      </c>
      <c r="P1117" s="25">
        <f t="shared" si="1046"/>
        <v>22924.835205236312</v>
      </c>
      <c r="Q1117" s="25">
        <f t="array" aca="1" ref="Q1117" ca="1">INDEX('Isaac 401k'!L:L,MATCH('Retirement Calculator'!A1117,'Isaac 401k'!N:N,0),0)</f>
        <v>42325188.218304552</v>
      </c>
      <c r="R1117" s="25">
        <f t="array" aca="1" ref="R1117" ca="1">INDEX('Lorri 401b'!L:L,MATCH('Retirement Calculator'!A1117,'Lorri 401b'!N:N,0),0)</f>
        <v>28114471.757954098</v>
      </c>
      <c r="S1117" s="25">
        <f t="shared" ca="1" si="1047"/>
        <v>70439659.97625865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6404.7404596389215</v>
      </c>
      <c r="K1118" s="25">
        <f t="shared" si="1044"/>
        <v>16520.094745597391</v>
      </c>
      <c r="L1118" s="25"/>
      <c r="N1118" s="25">
        <f>'Combined Retirement'!$C$18/12</f>
        <v>33932.660666666663</v>
      </c>
      <c r="O1118" s="25">
        <f t="shared" si="1045"/>
        <v>11007.82546143035</v>
      </c>
      <c r="P1118" s="25">
        <f t="shared" si="1046"/>
        <v>22924.835205236312</v>
      </c>
      <c r="Q1118" s="25">
        <f t="array" aca="1" ref="Q1118" ca="1">INDEX('Isaac 401k'!L:L,MATCH('Retirement Calculator'!A1118,'Isaac 401k'!N:N,0),0)</f>
        <v>42495111.742335938</v>
      </c>
      <c r="R1118" s="25">
        <f t="array" aca="1" ref="R1118" ca="1">INDEX('Lorri 401b'!L:L,MATCH('Retirement Calculator'!A1118,'Lorri 401b'!N:N,0),0)</f>
        <v>28215026.461805202</v>
      </c>
      <c r="S1118" s="25">
        <f t="shared" ca="1" si="1047"/>
        <v>70710138.20414114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6404.7404596389215</v>
      </c>
      <c r="K1119" s="25">
        <f t="shared" si="1044"/>
        <v>16520.094745597391</v>
      </c>
      <c r="L1119" s="25"/>
      <c r="N1119" s="25">
        <f>'Combined Retirement'!$C$18/12</f>
        <v>33932.660666666663</v>
      </c>
      <c r="O1119" s="25">
        <f t="shared" si="1045"/>
        <v>11007.82546143035</v>
      </c>
      <c r="P1119" s="25">
        <f t="shared" si="1046"/>
        <v>22924.835205236312</v>
      </c>
      <c r="Q1119" s="25">
        <f t="array" aca="1" ref="Q1119" ca="1">INDEX('Isaac 401k'!L:L,MATCH('Retirement Calculator'!A1119,'Isaac 401k'!N:N,0),0)</f>
        <v>42665743.281050786</v>
      </c>
      <c r="R1119" s="25">
        <f t="array" aca="1" ref="R1119" ca="1">INDEX('Lorri 401b'!L:L,MATCH('Retirement Calculator'!A1119,'Lorri 401b'!N:N,0),0)</f>
        <v>28316000.14358902</v>
      </c>
      <c r="S1119" s="25">
        <f t="shared" ca="1" si="1047"/>
        <v>70981743.424639806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6404.7404596389215</v>
      </c>
      <c r="K1120" s="25">
        <f t="shared" si="1044"/>
        <v>16520.094745597391</v>
      </c>
      <c r="L1120" s="25"/>
      <c r="N1120" s="25">
        <f>'Combined Retirement'!$C$18/12</f>
        <v>33932.660666666663</v>
      </c>
      <c r="O1120" s="25">
        <f t="shared" si="1045"/>
        <v>11007.82546143035</v>
      </c>
      <c r="P1120" s="25">
        <f t="shared" si="1046"/>
        <v>22924.835205236312</v>
      </c>
      <c r="Q1120" s="25">
        <f t="array" aca="1" ref="Q1120" ca="1">INDEX('Isaac 401k'!L:L,MATCH('Retirement Calculator'!A1120,'Isaac 401k'!N:N,0),0)</f>
        <v>42837085.784510277</v>
      </c>
      <c r="R1120" s="25">
        <f t="array" aca="1" ref="R1120" ca="1">INDEX('Lorri 401b'!L:L,MATCH('Retirement Calculator'!A1120,'Lorri 401b'!N:N,0),0)</f>
        <v>28417394.549046934</v>
      </c>
      <c r="S1120" s="25">
        <f t="shared" ca="1" si="1047"/>
        <v>71254480.333557218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6404.7404596389215</v>
      </c>
      <c r="K1121" s="25">
        <f t="shared" si="1044"/>
        <v>16520.094745597391</v>
      </c>
      <c r="L1121" s="25"/>
      <c r="N1121" s="25">
        <f>'Combined Retirement'!$C$18/12</f>
        <v>33932.660666666663</v>
      </c>
      <c r="O1121" s="25">
        <f t="shared" si="1045"/>
        <v>11007.82546143035</v>
      </c>
      <c r="P1121" s="25">
        <f t="shared" si="1046"/>
        <v>22924.835205236312</v>
      </c>
      <c r="Q1121" s="25">
        <f t="array" aca="1" ref="Q1121" ca="1">INDEX('Isaac 401k'!L:L,MATCH('Retirement Calculator'!A1121,'Isaac 401k'!N:N,0),0)</f>
        <v>43009142.215067521</v>
      </c>
      <c r="R1121" s="25">
        <f t="array" aca="1" ref="R1121" ca="1">INDEX('Lorri 401b'!L:L,MATCH('Retirement Calculator'!A1121,'Lorri 401b'!N:N,0),0)</f>
        <v>28519211.431194257</v>
      </c>
      <c r="S1121" s="25">
        <f t="shared" ca="1" si="1047"/>
        <v>71528353.646261781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6404.7404596389215</v>
      </c>
      <c r="K1122" s="25">
        <f t="shared" si="1044"/>
        <v>16520.094745597391</v>
      </c>
      <c r="L1122" s="25"/>
      <c r="N1122" s="25">
        <f>'Combined Retirement'!$C$18/12</f>
        <v>33932.660666666663</v>
      </c>
      <c r="O1122" s="25">
        <f t="shared" si="1045"/>
        <v>11007.82546143035</v>
      </c>
      <c r="P1122" s="25">
        <f t="shared" si="1046"/>
        <v>22924.835205236312</v>
      </c>
      <c r="Q1122" s="25">
        <f t="array" aca="1" ref="Q1122" ca="1">INDEX('Isaac 401k'!L:L,MATCH('Retirement Calculator'!A1122,'Isaac 401k'!N:N,0),0)</f>
        <v>43181915.547418751</v>
      </c>
      <c r="R1122" s="25">
        <f t="array" aca="1" ref="R1122" ca="1">INDEX('Lorri 401b'!L:L,MATCH('Retirement Calculator'!A1122,'Lorri 401b'!N:N,0),0)</f>
        <v>28621452.550350528</v>
      </c>
      <c r="S1122" s="25">
        <f t="shared" ca="1" si="1047"/>
        <v>71803368.097769275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6404.7404596389215</v>
      </c>
      <c r="K1123" s="25">
        <f t="shared" si="1044"/>
        <v>16520.094745597391</v>
      </c>
      <c r="L1123" s="25"/>
      <c r="N1123" s="25">
        <f>'Combined Retirement'!$C$18/12</f>
        <v>33932.660666666663</v>
      </c>
      <c r="O1123" s="25">
        <f t="shared" si="1045"/>
        <v>11007.82546143035</v>
      </c>
      <c r="P1123" s="25">
        <f t="shared" si="1046"/>
        <v>22924.835205236312</v>
      </c>
      <c r="Q1123" s="25">
        <f t="array" aca="1" ref="Q1123" ca="1">INDEX('Isaac 401k'!L:L,MATCH('Retirement Calculator'!A1123,'Isaac 401k'!N:N,0),0)</f>
        <v>43355408.768654779</v>
      </c>
      <c r="R1123" s="25">
        <f t="array" aca="1" ref="R1123" ca="1">INDEX('Lorri 401b'!L:L,MATCH('Retirement Calculator'!A1123,'Lorri 401b'!N:N,0),0)</f>
        <v>28724119.67416995</v>
      </c>
      <c r="S1123" s="25">
        <f t="shared" ca="1" si="1047"/>
        <v>72079528.442824721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6404.7404596389215</v>
      </c>
      <c r="K1124" s="25">
        <f t="shared" si="1044"/>
        <v>16520.094745597391</v>
      </c>
      <c r="L1124" s="25"/>
      <c r="N1124" s="25">
        <f>'Combined Retirement'!$C$18/12</f>
        <v>33932.660666666663</v>
      </c>
      <c r="O1124" s="25">
        <f t="shared" si="1045"/>
        <v>11007.82546143035</v>
      </c>
      <c r="P1124" s="25">
        <f t="shared" si="1046"/>
        <v>22924.835205236312</v>
      </c>
      <c r="Q1124" s="25">
        <f t="array" aca="1" ref="Q1124" ca="1">INDEX('Isaac 401k'!L:L,MATCH('Retirement Calculator'!A1124,'Isaac 401k'!N:N,0),0)</f>
        <v>43529624.878312625</v>
      </c>
      <c r="R1124" s="25">
        <f t="array" aca="1" ref="R1124" ca="1">INDEX('Lorri 401b'!L:L,MATCH('Retirement Calculator'!A1124,'Lorri 401b'!N:N,0),0)</f>
        <v>28827214.577671953</v>
      </c>
      <c r="S1124" s="25">
        <f t="shared" ca="1" si="1047"/>
        <v>72356839.455984578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6404.7404596389215</v>
      </c>
      <c r="K1125" s="25">
        <f t="shared" si="1044"/>
        <v>16520.094745597391</v>
      </c>
      <c r="L1125" s="25"/>
      <c r="N1125" s="25">
        <f>'Combined Retirement'!$C$18/12</f>
        <v>33932.660666666663</v>
      </c>
      <c r="O1125" s="25">
        <f t="shared" si="1045"/>
        <v>11007.82546143035</v>
      </c>
      <c r="P1125" s="25">
        <f t="shared" si="1046"/>
        <v>22924.835205236312</v>
      </c>
      <c r="Q1125" s="25">
        <f t="array" aca="1" ref="Q1125" ca="1">INDEX('Isaac 401k'!L:L,MATCH('Retirement Calculator'!A1125,'Isaac 401k'!N:N,0),0)</f>
        <v>43704566.888427377</v>
      </c>
      <c r="R1125" s="25">
        <f t="array" aca="1" ref="R1125" ca="1">INDEX('Lorri 401b'!L:L,MATCH('Retirement Calculator'!A1125,'Lorri 401b'!N:N,0),0)</f>
        <v>28930739.043271881</v>
      </c>
      <c r="S1125" s="25">
        <f t="shared" ca="1" si="1047"/>
        <v>72635305.931699261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6404.7404596389215</v>
      </c>
      <c r="K1126" s="25">
        <f t="shared" si="1044"/>
        <v>16520.094745597391</v>
      </c>
      <c r="L1126" s="25"/>
      <c r="N1126" s="25">
        <f>'Combined Retirement'!$C$18/12</f>
        <v>33932.660666666663</v>
      </c>
      <c r="O1126" s="25">
        <f t="shared" si="1045"/>
        <v>11007.82546143035</v>
      </c>
      <c r="P1126" s="25">
        <f t="shared" si="1046"/>
        <v>22924.835205236312</v>
      </c>
      <c r="Q1126" s="25">
        <f t="array" aca="1" ref="Q1126" ca="1">INDEX('Isaac 401k'!L:L,MATCH('Retirement Calculator'!A1126,'Isaac 401k'!N:N,0),0)</f>
        <v>43880237.823584273</v>
      </c>
      <c r="R1126" s="25">
        <f t="array" aca="1" ref="R1126" ca="1">INDEX('Lorri 401b'!L:L,MATCH('Retirement Calculator'!A1126,'Lorri 401b'!N:N,0),0)</f>
        <v>29034694.860811807</v>
      </c>
      <c r="S1126" s="25">
        <f t="shared" ca="1" si="1047"/>
        <v>72914932.684396088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6404.7404596389215</v>
      </c>
      <c r="K1127" s="25">
        <f t="shared" si="1044"/>
        <v>16520.094745597391</v>
      </c>
      <c r="L1127" s="25"/>
      <c r="N1127" s="25">
        <f>'Combined Retirement'!$C$18/12</f>
        <v>33932.660666666663</v>
      </c>
      <c r="O1127" s="25">
        <f t="shared" si="1045"/>
        <v>11007.82546143035</v>
      </c>
      <c r="P1127" s="25">
        <f t="shared" si="1046"/>
        <v>22924.835205236312</v>
      </c>
      <c r="Q1127" s="25">
        <f t="array" aca="1" ref="Q1127" ca="1">INDEX('Isaac 401k'!L:L,MATCH('Retirement Calculator'!A1127,'Isaac 401k'!N:N,0),0)</f>
        <v>44056640.720970988</v>
      </c>
      <c r="R1127" s="25">
        <f t="array" aca="1" ref="R1127" ca="1">INDEX('Lorri 401b'!L:L,MATCH('Retirement Calculator'!A1127,'Lorri 401b'!N:N,0),0)</f>
        <v>29139083.827591483</v>
      </c>
      <c r="S1127" s="25">
        <f t="shared" ca="1" si="1047"/>
        <v>73195724.548562467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6404.7404596389215</v>
      </c>
      <c r="K1128" s="25">
        <f t="shared" si="1044"/>
        <v>16520.094745597391</v>
      </c>
      <c r="L1128" s="25"/>
      <c r="N1128" s="25">
        <f>'Combined Retirement'!$C$18/12</f>
        <v>33932.660666666663</v>
      </c>
      <c r="O1128" s="25">
        <f t="shared" si="1045"/>
        <v>11007.82546143035</v>
      </c>
      <c r="P1128" s="25">
        <f t="shared" si="1046"/>
        <v>22924.835205236312</v>
      </c>
      <c r="Q1128" s="25">
        <f t="array" aca="1" ref="Q1128" ca="1">INDEX('Isaac 401k'!L:L,MATCH('Retirement Calculator'!A1128,'Isaac 401k'!N:N,0),0)</f>
        <v>44233778.630430147</v>
      </c>
      <c r="R1128" s="25">
        <f t="array" aca="1" ref="R1128" ca="1">INDEX('Lorri 401b'!L:L,MATCH('Retirement Calculator'!A1128,'Lorri 401b'!N:N,0),0)</f>
        <v>29243907.748399407</v>
      </c>
      <c r="S1128" s="25">
        <f t="shared" ca="1" si="1047"/>
        <v>73477686.378829554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6404.7404596389215</v>
      </c>
      <c r="K1129" s="25">
        <f t="shared" si="1044"/>
        <v>16520.094745597391</v>
      </c>
      <c r="L1129" s="25"/>
      <c r="N1129" s="25">
        <f>'Combined Retirement'!$C$18/12</f>
        <v>33932.660666666663</v>
      </c>
      <c r="O1129" s="25">
        <f t="shared" si="1045"/>
        <v>11007.82546143035</v>
      </c>
      <c r="P1129" s="25">
        <f t="shared" si="1046"/>
        <v>22924.835205236312</v>
      </c>
      <c r="Q1129" s="25">
        <f t="array" aca="1" ref="Q1129" ca="1">INDEX('Isaac 401k'!L:L,MATCH('Retirement Calculator'!A1129,'Isaac 401k'!N:N,0),0)</f>
        <v>44411654.614512056</v>
      </c>
      <c r="R1129" s="25">
        <f t="array" aca="1" ref="R1129" ca="1">INDEX('Lorri 401b'!L:L,MATCH('Retirement Calculator'!A1129,'Lorri 401b'!N:N,0),0)</f>
        <v>29349168.435544033</v>
      </c>
      <c r="S1129" s="25">
        <f t="shared" ca="1" si="1047"/>
        <v>73760823.050056085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6404.7404596389215</v>
      </c>
      <c r="K1130" s="25">
        <f t="shared" si="1044"/>
        <v>16520.094745597391</v>
      </c>
      <c r="L1130" s="25"/>
      <c r="N1130" s="25">
        <f>'Combined Retirement'!$C$18/12</f>
        <v>33932.660666666663</v>
      </c>
      <c r="O1130" s="25">
        <f t="shared" si="1045"/>
        <v>11007.82546143035</v>
      </c>
      <c r="P1130" s="25">
        <f t="shared" si="1046"/>
        <v>22924.835205236312</v>
      </c>
      <c r="Q1130" s="25">
        <f t="array" aca="1" ref="Q1130" ca="1">INDEX('Isaac 401k'!L:L,MATCH('Retirement Calculator'!A1130,'Isaac 401k'!N:N,0),0)</f>
        <v>44590271.748527639</v>
      </c>
      <c r="R1130" s="25">
        <f t="array" aca="1" ref="R1130" ca="1">INDEX('Lorri 401b'!L:L,MATCH('Retirement Calculator'!A1130,'Lorri 401b'!N:N,0),0)</f>
        <v>29454867.708885092</v>
      </c>
      <c r="S1130" s="25">
        <f t="shared" ca="1" si="1047"/>
        <v>74045139.457412735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6404.7404596389215</v>
      </c>
      <c r="K1131" s="25">
        <f t="shared" si="1044"/>
        <v>16520.094745597391</v>
      </c>
      <c r="L1131" s="25"/>
      <c r="N1131" s="25">
        <f>'Combined Retirement'!$C$18/12</f>
        <v>33932.660666666663</v>
      </c>
      <c r="O1131" s="25">
        <f t="shared" si="1045"/>
        <v>11007.82546143035</v>
      </c>
      <c r="P1131" s="25">
        <f t="shared" si="1046"/>
        <v>22924.835205236312</v>
      </c>
      <c r="Q1131" s="25">
        <f t="array" aca="1" ref="Q1131" ca="1">INDEX('Isaac 401k'!L:L,MATCH('Retirement Calculator'!A1131,'Isaac 401k'!N:N,0),0)</f>
        <v>44769633.120601617</v>
      </c>
      <c r="R1131" s="25">
        <f t="array" aca="1" ref="R1131" ca="1">INDEX('Lorri 401b'!L:L,MATCH('Retirement Calculator'!A1131,'Lorri 401b'!N:N,0),0)</f>
        <v>29561007.395865075</v>
      </c>
      <c r="S1131" s="25">
        <f t="shared" ca="1" si="1047"/>
        <v>74330640.516466692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6404.7404596389215</v>
      </c>
      <c r="K1132" s="25">
        <f t="shared" si="1044"/>
        <v>16520.094745597391</v>
      </c>
      <c r="L1132" s="25"/>
      <c r="N1132" s="25">
        <f>'Combined Retirement'!$C$18/12</f>
        <v>33932.660666666663</v>
      </c>
      <c r="O1132" s="25">
        <f t="shared" si="1045"/>
        <v>11007.82546143035</v>
      </c>
      <c r="P1132" s="25">
        <f t="shared" si="1046"/>
        <v>22924.835205236312</v>
      </c>
      <c r="Q1132" s="25">
        <f t="array" aca="1" ref="Q1132" ca="1">INDEX('Isaac 401k'!L:L,MATCH('Retirement Calculator'!A1132,'Isaac 401k'!N:N,0),0)</f>
        <v>44949741.831725903</v>
      </c>
      <c r="R1132" s="25">
        <f t="array" aca="1" ref="R1132" ca="1">INDEX('Lorri 401b'!L:L,MATCH('Retirement Calculator'!A1132,'Lorri 401b'!N:N,0),0)</f>
        <v>29667589.331540808</v>
      </c>
      <c r="S1132" s="25">
        <f t="shared" ca="1" si="1047"/>
        <v>74617331.163266718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6404.7404596389215</v>
      </c>
      <c r="K1133" s="25">
        <f t="shared" si="1044"/>
        <v>16520.094745597391</v>
      </c>
      <c r="L1133" s="25"/>
      <c r="N1133" s="25">
        <f>'Combined Retirement'!$C$18/12</f>
        <v>33932.660666666663</v>
      </c>
      <c r="O1133" s="25">
        <f t="shared" si="1045"/>
        <v>11007.82546143035</v>
      </c>
      <c r="P1133" s="25">
        <f t="shared" si="1046"/>
        <v>22924.835205236312</v>
      </c>
      <c r="Q1133" s="25">
        <f t="array" aca="1" ref="Q1133" ca="1">INDEX('Isaac 401k'!L:L,MATCH('Retirement Calculator'!A1133,'Isaac 401k'!N:N,0),0)</f>
        <v>45130600.995813213</v>
      </c>
      <c r="R1133" s="25">
        <f t="array" aca="1" ref="R1133" ca="1">INDEX('Lorri 401b'!L:L,MATCH('Retirement Calculator'!A1133,'Lorri 401b'!N:N,0),0)</f>
        <v>29774615.35861519</v>
      </c>
      <c r="S1133" s="25">
        <f t="shared" ca="1" si="1047"/>
        <v>74905216.354428411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6404.7404596389215</v>
      </c>
      <c r="K1134" s="25">
        <f t="shared" si="1044"/>
        <v>16520.094745597391</v>
      </c>
      <c r="L1134" s="25"/>
      <c r="N1134" s="25">
        <f>'Combined Retirement'!$C$18/12</f>
        <v>33932.660666666663</v>
      </c>
      <c r="O1134" s="25">
        <f t="shared" si="1045"/>
        <v>11007.82546143035</v>
      </c>
      <c r="P1134" s="25">
        <f t="shared" si="1046"/>
        <v>22924.835205236312</v>
      </c>
      <c r="Q1134" s="25">
        <f t="array" aca="1" ref="Q1134" ca="1">INDEX('Isaac 401k'!L:L,MATCH('Retirement Calculator'!A1134,'Isaac 401k'!N:N,0),0)</f>
        <v>45312213.739750884</v>
      </c>
      <c r="R1134" s="25">
        <f t="array" aca="1" ref="R1134" ca="1">INDEX('Lorri 401b'!L:L,MATCH('Retirement Calculator'!A1134,'Lorri 401b'!N:N,0),0)</f>
        <v>29882087.327469047</v>
      </c>
      <c r="S1134" s="25">
        <f t="shared" ca="1" si="1047"/>
        <v>75194301.067219928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6404.7404596389215</v>
      </c>
      <c r="K1135" s="25">
        <f t="shared" si="1044"/>
        <v>16520.094745597391</v>
      </c>
      <c r="L1135" s="25"/>
      <c r="N1135" s="25">
        <f>'Combined Retirement'!$C$18/12</f>
        <v>33932.660666666663</v>
      </c>
      <c r="O1135" s="25">
        <f t="shared" si="1045"/>
        <v>11007.82546143035</v>
      </c>
      <c r="P1135" s="25">
        <f t="shared" si="1046"/>
        <v>22924.835205236312</v>
      </c>
      <c r="Q1135" s="25">
        <f t="array" aca="1" ref="Q1135" ca="1">INDEX('Isaac 401k'!L:L,MATCH('Retirement Calculator'!A1135,'Isaac 401k'!N:N,0),0)</f>
        <v>45494583.203454964</v>
      </c>
      <c r="R1135" s="25">
        <f t="array" aca="1" ref="R1135" ca="1">INDEX('Lorri 401b'!L:L,MATCH('Retirement Calculator'!A1135,'Lorri 401b'!N:N,0),0)</f>
        <v>29990007.096193131</v>
      </c>
      <c r="S1135" s="25">
        <f t="shared" ca="1" si="1047"/>
        <v>75484590.299648091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6404.7404596389215</v>
      </c>
      <c r="K1136" s="25">
        <f t="shared" si="1044"/>
        <v>16520.094745597391</v>
      </c>
      <c r="L1136" s="25"/>
      <c r="N1136" s="25">
        <f>'Combined Retirement'!$C$18/12</f>
        <v>33932.660666666663</v>
      </c>
      <c r="O1136" s="25">
        <f t="shared" si="1045"/>
        <v>11007.82546143035</v>
      </c>
      <c r="P1136" s="25">
        <f t="shared" si="1046"/>
        <v>22924.835205236312</v>
      </c>
      <c r="Q1136" s="25">
        <f t="array" aca="1" ref="Q1136" ca="1">INDEX('Isaac 401k'!L:L,MATCH('Retirement Calculator'!A1136,'Isaac 401k'!N:N,0),0)</f>
        <v>45677712.539924473</v>
      </c>
      <c r="R1136" s="25">
        <f t="array" aca="1" ref="R1136" ca="1">INDEX('Lorri 401b'!L:L,MATCH('Retirement Calculator'!A1136,'Lorri 401b'!N:N,0),0)</f>
        <v>30098376.530620232</v>
      </c>
      <c r="S1136" s="25">
        <f t="shared" ca="1" si="1047"/>
        <v>75776089.070544705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6404.7404596389215</v>
      </c>
      <c r="K1137" s="25">
        <f t="shared" si="1044"/>
        <v>16520.094745597391</v>
      </c>
      <c r="L1137" s="25"/>
      <c r="N1137" s="25">
        <f>'Combined Retirement'!$C$18/12</f>
        <v>33932.660666666663</v>
      </c>
      <c r="O1137" s="25">
        <f t="shared" si="1045"/>
        <v>11007.82546143035</v>
      </c>
      <c r="P1137" s="25">
        <f t="shared" si="1046"/>
        <v>22924.835205236312</v>
      </c>
      <c r="Q1137" s="25">
        <f t="array" aca="1" ref="Q1137" ca="1">INDEX('Isaac 401k'!L:L,MATCH('Retirement Calculator'!A1137,'Isaac 401k'!N:N,0),0)</f>
        <v>45861604.915295944</v>
      </c>
      <c r="R1137" s="25">
        <f t="array" aca="1" ref="R1137" ca="1">INDEX('Lorri 401b'!L:L,MATCH('Retirement Calculator'!A1137,'Lorri 401b'!N:N,0),0)</f>
        <v>30207197.504357446</v>
      </c>
      <c r="S1137" s="25">
        <f t="shared" ca="1" si="1047"/>
        <v>76068802.419653386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6404.7404596389215</v>
      </c>
      <c r="K1138" s="25">
        <f t="shared" si="1044"/>
        <v>16520.094745597391</v>
      </c>
      <c r="L1138" s="25"/>
      <c r="N1138" s="25">
        <f>'Combined Retirement'!$C$18/12</f>
        <v>33932.660666666663</v>
      </c>
      <c r="O1138" s="25">
        <f t="shared" si="1045"/>
        <v>11007.82546143035</v>
      </c>
      <c r="P1138" s="25">
        <f t="shared" si="1046"/>
        <v>22924.835205236312</v>
      </c>
      <c r="Q1138" s="25">
        <f t="array" aca="1" ref="Q1138" ca="1">INDEX('Isaac 401k'!L:L,MATCH('Retirement Calculator'!A1138,'Isaac 401k'!N:N,0),0)</f>
        <v>46046263.508898124</v>
      </c>
      <c r="R1138" s="25">
        <f t="array" aca="1" ref="R1138" ca="1">INDEX('Lorri 401b'!L:L,MATCH('Retirement Calculator'!A1138,'Lorri 401b'!N:N,0),0)</f>
        <v>30316471.898818564</v>
      </c>
      <c r="S1138" s="25">
        <f t="shared" ca="1" si="1047"/>
        <v>76362735.407716691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6404.7404596389215</v>
      </c>
      <c r="K1139" s="25">
        <f t="shared" si="1044"/>
        <v>16520.094745597391</v>
      </c>
      <c r="L1139" s="25"/>
      <c r="N1139" s="25">
        <f>'Combined Retirement'!$C$18/12</f>
        <v>33932.660666666663</v>
      </c>
      <c r="O1139" s="25">
        <f t="shared" si="1045"/>
        <v>11007.82546143035</v>
      </c>
      <c r="P1139" s="25">
        <f t="shared" si="1046"/>
        <v>22924.835205236312</v>
      </c>
      <c r="Q1139" s="25">
        <f t="array" aca="1" ref="Q1139" ca="1">INDEX('Isaac 401k'!L:L,MATCH('Retirement Calculator'!A1139,'Isaac 401k'!N:N,0),0)</f>
        <v>46231691.513306983</v>
      </c>
      <c r="R1139" s="25">
        <f t="array" aca="1" ref="R1139" ca="1">INDEX('Lorri 401b'!L:L,MATCH('Retirement Calculator'!A1139,'Lorri 401b'!N:N,0),0)</f>
        <v>30426201.603256602</v>
      </c>
      <c r="S1139" s="25">
        <f t="shared" ca="1" si="1047"/>
        <v>76657893.116563588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6404.7404596389215</v>
      </c>
      <c r="K1140" s="25">
        <f t="shared" si="1044"/>
        <v>16520.094745597391</v>
      </c>
      <c r="L1140" s="25"/>
      <c r="N1140" s="25">
        <f>'Combined Retirement'!$C$18/12</f>
        <v>33932.660666666663</v>
      </c>
      <c r="O1140" s="25">
        <f t="shared" si="1045"/>
        <v>11007.82546143035</v>
      </c>
      <c r="P1140" s="25">
        <f t="shared" si="1046"/>
        <v>22924.835205236312</v>
      </c>
      <c r="Q1140" s="25">
        <f t="array" aca="1" ref="Q1140" ca="1">INDEX('Isaac 401k'!L:L,MATCH('Retirement Calculator'!A1140,'Isaac 401k'!N:N,0),0)</f>
        <v>46417892.134400874</v>
      </c>
      <c r="R1140" s="25">
        <f t="array" aca="1" ref="R1140" ca="1">INDEX('Lorri 401b'!L:L,MATCH('Retirement Calculator'!A1140,'Lorri 401b'!N:N,0),0)</f>
        <v>30536388.514796466</v>
      </c>
      <c r="S1140" s="25">
        <f t="shared" ca="1" si="1047"/>
        <v>76954280.64919734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6404.7404596389215</v>
      </c>
      <c r="K1141" s="25">
        <f t="shared" si="1044"/>
        <v>16520.094745597391</v>
      </c>
      <c r="L1141" s="25"/>
      <c r="N1141" s="25">
        <f>'Combined Retirement'!$C$18/12</f>
        <v>33932.660666666663</v>
      </c>
      <c r="O1141" s="25">
        <f t="shared" si="1045"/>
        <v>11007.82546143035</v>
      </c>
      <c r="P1141" s="25">
        <f t="shared" si="1046"/>
        <v>22924.835205236312</v>
      </c>
      <c r="Q1141" s="25">
        <f t="array" aca="1" ref="Q1141" ca="1">INDEX('Isaac 401k'!L:L,MATCH('Retirement Calculator'!A1141,'Isaac 401k'!N:N,0),0)</f>
        <v>46604868.591415994</v>
      </c>
      <c r="R1141" s="25">
        <f t="array" aca="1" ref="R1141" ca="1">INDEX('Lorri 401b'!L:L,MATCH('Retirement Calculator'!A1141,'Lorri 401b'!N:N,0),0)</f>
        <v>30647034.538467746</v>
      </c>
      <c r="S1141" s="25">
        <f t="shared" ca="1" si="1047"/>
        <v>77251903.129883736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6404.7404596389215</v>
      </c>
      <c r="K1142" s="25">
        <f t="shared" si="1044"/>
        <v>16520.094745597391</v>
      </c>
      <c r="L1142" s="25"/>
      <c r="N1142" s="25">
        <f>'Combined Retirement'!$C$18/12</f>
        <v>33932.660666666663</v>
      </c>
      <c r="O1142" s="25">
        <f t="shared" si="1045"/>
        <v>11007.82546143035</v>
      </c>
      <c r="P1142" s="25">
        <f t="shared" si="1046"/>
        <v>22924.835205236312</v>
      </c>
      <c r="Q1142" s="25">
        <f t="array" aca="1" ref="Q1142" ca="1">INDEX('Isaac 401k'!L:L,MATCH('Retirement Calculator'!A1142,'Isaac 401k'!N:N,0),0)</f>
        <v>46792624.11700201</v>
      </c>
      <c r="R1142" s="25">
        <f t="array" aca="1" ref="R1142" ca="1">INDEX('Lorri 401b'!L:L,MATCH('Retirement Calculator'!A1142,'Lorri 401b'!N:N,0),0)</f>
        <v>30758141.587237656</v>
      </c>
      <c r="S1142" s="25">
        <f t="shared" ca="1" si="1047"/>
        <v>77550765.704239666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6404.7404596389215</v>
      </c>
      <c r="K1143" s="25">
        <f t="shared" si="1044"/>
        <v>16520.094745597391</v>
      </c>
      <c r="L1143" s="25"/>
      <c r="N1143" s="25">
        <f>'Combined Retirement'!$C$18/12</f>
        <v>33932.660666666663</v>
      </c>
      <c r="O1143" s="25">
        <f t="shared" si="1045"/>
        <v>11007.82546143035</v>
      </c>
      <c r="P1143" s="25">
        <f t="shared" si="1046"/>
        <v>22924.835205236312</v>
      </c>
      <c r="Q1143" s="25">
        <f t="array" aca="1" ref="Q1143" ca="1">INDEX('Isaac 401k'!L:L,MATCH('Retirement Calculator'!A1143,'Isaac 401k'!N:N,0),0)</f>
        <v>46981161.957277969</v>
      </c>
      <c r="R1143" s="25">
        <f t="array" aca="1" ref="R1143" ca="1">INDEX('Lorri 401b'!L:L,MATCH('Retirement Calculator'!A1143,'Lorri 401b'!N:N,0),0)</f>
        <v>30869711.582044106</v>
      </c>
      <c r="S1143" s="25">
        <f t="shared" ca="1" si="1047"/>
        <v>77850873.539322078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6404.7404596389215</v>
      </c>
      <c r="K1144" s="25">
        <f t="shared" si="1044"/>
        <v>16520.094745597391</v>
      </c>
      <c r="L1144" s="25"/>
      <c r="N1144" s="25">
        <f>'Combined Retirement'!$C$18/12</f>
        <v>33932.660666666663</v>
      </c>
      <c r="O1144" s="25">
        <f t="shared" si="1045"/>
        <v>11007.82546143035</v>
      </c>
      <c r="P1144" s="25">
        <f t="shared" si="1046"/>
        <v>22924.835205236312</v>
      </c>
      <c r="Q1144" s="25">
        <f t="array" aca="1" ref="Q1144" ca="1">INDEX('Isaac 401k'!L:L,MATCH('Retirement Calculator'!A1144,'Isaac 401k'!N:N,0),0)</f>
        <v>47170485.371888407</v>
      </c>
      <c r="R1144" s="25">
        <f t="array" aca="1" ref="R1144" ca="1">INDEX('Lorri 401b'!L:L,MATCH('Retirement Calculator'!A1144,'Lorri 401b'!N:N,0),0)</f>
        <v>30981746.451828919</v>
      </c>
      <c r="S1144" s="25">
        <f t="shared" ca="1" si="1047"/>
        <v>78152231.823717326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6404.7404596389215</v>
      </c>
      <c r="K1145" s="25">
        <f t="shared" si="1044"/>
        <v>16520.094745597391</v>
      </c>
      <c r="L1145" s="25"/>
      <c r="N1145" s="25">
        <f>'Combined Retirement'!$C$18/12</f>
        <v>33932.660666666663</v>
      </c>
      <c r="O1145" s="25">
        <f t="shared" si="1045"/>
        <v>11007.82546143035</v>
      </c>
      <c r="P1145" s="25">
        <f t="shared" si="1046"/>
        <v>22924.835205236312</v>
      </c>
      <c r="Q1145" s="25">
        <f t="array" aca="1" ref="Q1145" ca="1">INDEX('Isaac 401k'!L:L,MATCH('Retirement Calculator'!A1145,'Isaac 401k'!N:N,0),0)</f>
        <v>47360597.634059727</v>
      </c>
      <c r="R1145" s="25">
        <f t="array" aca="1" ref="R1145" ca="1">INDEX('Lorri 401b'!L:L,MATCH('Retirement Calculator'!A1145,'Lorri 401b'!N:N,0),0)</f>
        <v>31094248.133571167</v>
      </c>
      <c r="S1145" s="25">
        <f t="shared" ca="1" si="1047"/>
        <v>78454845.76763089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6404.7404596389215</v>
      </c>
      <c r="K1146" s="25">
        <f t="shared" si="1044"/>
        <v>16520.094745597391</v>
      </c>
      <c r="L1146" s="25"/>
      <c r="N1146" s="25">
        <f>'Combined Retirement'!$C$18/12</f>
        <v>33932.660666666663</v>
      </c>
      <c r="O1146" s="25">
        <f t="shared" si="1045"/>
        <v>11007.82546143035</v>
      </c>
      <c r="P1146" s="25">
        <f t="shared" si="1046"/>
        <v>22924.835205236312</v>
      </c>
      <c r="Q1146" s="25">
        <f t="array" aca="1" ref="Q1146" ca="1">INDEX('Isaac 401k'!L:L,MATCH('Retirement Calculator'!A1146,'Isaac 401k'!N:N,0),0)</f>
        <v>47551502.030656755</v>
      </c>
      <c r="R1146" s="25">
        <f t="array" aca="1" ref="R1146" ca="1">INDEX('Lorri 401b'!L:L,MATCH('Retirement Calculator'!A1146,'Lorri 401b'!N:N,0),0)</f>
        <v>31207218.572320674</v>
      </c>
      <c r="S1146" s="25">
        <f t="shared" ca="1" si="1047"/>
        <v>78758720.602977425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6404.7404596389215</v>
      </c>
      <c r="K1147" s="25">
        <f t="shared" si="1044"/>
        <v>16520.094745597391</v>
      </c>
      <c r="L1147" s="25"/>
      <c r="N1147" s="25">
        <f>'Combined Retirement'!$C$18/12</f>
        <v>33932.660666666663</v>
      </c>
      <c r="O1147" s="25">
        <f t="shared" si="1045"/>
        <v>11007.82546143035</v>
      </c>
      <c r="P1147" s="25">
        <f t="shared" si="1046"/>
        <v>22924.835205236312</v>
      </c>
      <c r="Q1147" s="25">
        <f t="array" aca="1" ref="Q1147" ca="1">INDEX('Isaac 401k'!L:L,MATCH('Retirement Calculator'!A1147,'Isaac 401k'!N:N,0),0)</f>
        <v>47743201.862239607</v>
      </c>
      <c r="R1147" s="25">
        <f t="array" aca="1" ref="R1147" ca="1">INDEX('Lorri 401b'!L:L,MATCH('Retirement Calculator'!A1147,'Lorri 401b'!N:N,0),0)</f>
        <v>31320659.721231639</v>
      </c>
      <c r="S1147" s="25">
        <f t="shared" ca="1" si="1047"/>
        <v>79063861.583471239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6404.7404596389215</v>
      </c>
      <c r="K1148" s="25">
        <f t="shared" si="1044"/>
        <v>16520.094745597391</v>
      </c>
      <c r="L1148" s="25"/>
      <c r="N1148" s="25">
        <f>'Combined Retirement'!$C$18/12</f>
        <v>33932.660666666663</v>
      </c>
      <c r="O1148" s="25">
        <f t="shared" si="1045"/>
        <v>11007.82546143035</v>
      </c>
      <c r="P1148" s="25">
        <f t="shared" si="1046"/>
        <v>22924.835205236312</v>
      </c>
      <c r="Q1148" s="25">
        <f t="array" aca="1" ref="Q1148" ca="1">INDEX('Isaac 401k'!L:L,MATCH('Retirement Calculator'!A1148,'Isaac 401k'!N:N,0),0)</f>
        <v>47935700.443120718</v>
      </c>
      <c r="R1148" s="25">
        <f t="array" aca="1" ref="R1148" ca="1">INDEX('Lorri 401b'!L:L,MATCH('Retirement Calculator'!A1148,'Lorri 401b'!N:N,0),0)</f>
        <v>31434573.541596398</v>
      </c>
      <c r="S1148" s="25">
        <f t="shared" ca="1" si="1047"/>
        <v>79370273.984717116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6404.7404596389215</v>
      </c>
      <c r="K1149" s="25">
        <f t="shared" si="1044"/>
        <v>16520.094745597391</v>
      </c>
      <c r="L1149" s="25"/>
      <c r="N1149" s="25">
        <f>'Combined Retirement'!$C$18/12</f>
        <v>33932.660666666663</v>
      </c>
      <c r="O1149" s="25">
        <f t="shared" si="1045"/>
        <v>11007.82546143035</v>
      </c>
      <c r="P1149" s="25">
        <f t="shared" si="1046"/>
        <v>22924.835205236312</v>
      </c>
      <c r="Q1149" s="25">
        <f t="array" aca="1" ref="Q1149" ca="1">INDEX('Isaac 401k'!L:L,MATCH('Retirement Calculator'!A1149,'Isaac 401k'!N:N,0),0)</f>
        <v>48129001.101422168</v>
      </c>
      <c r="R1149" s="25">
        <f t="array" aca="1" ref="R1149" ca="1">INDEX('Lorri 401b'!L:L,MATCH('Retirement Calculator'!A1149,'Lorri 401b'!N:N,0),0)</f>
        <v>31548962.002879344</v>
      </c>
      <c r="S1149" s="25">
        <f t="shared" ca="1" si="1047"/>
        <v>79677963.104301512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6404.7404596389215</v>
      </c>
      <c r="K1150" s="25">
        <f t="shared" si="1044"/>
        <v>16520.094745597391</v>
      </c>
      <c r="L1150" s="25"/>
      <c r="N1150" s="25">
        <f>'Combined Retirement'!$C$18/12</f>
        <v>33932.660666666663</v>
      </c>
      <c r="O1150" s="25">
        <f t="shared" si="1045"/>
        <v>11007.82546143035</v>
      </c>
      <c r="P1150" s="25">
        <f t="shared" si="1046"/>
        <v>22924.835205236312</v>
      </c>
      <c r="Q1150" s="25">
        <f t="array" aca="1" ref="Q1150" ca="1">INDEX('Isaac 401k'!L:L,MATCH('Retirement Calculator'!A1150,'Isaac 401k'!N:N,0),0)</f>
        <v>48323107.179133207</v>
      </c>
      <c r="R1150" s="25">
        <f t="array" aca="1" ref="R1150" ca="1">INDEX('Lorri 401b'!L:L,MATCH('Retirement Calculator'!A1150,'Lorri 401b'!N:N,0),0)</f>
        <v>31663827.082750969</v>
      </c>
      <c r="S1150" s="25">
        <f t="shared" ca="1" si="1047"/>
        <v>79986934.261884183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6404.7404596389215</v>
      </c>
      <c r="K1151" s="25">
        <f t="shared" si="1044"/>
        <v>16520.094745597391</v>
      </c>
      <c r="L1151" s="25"/>
      <c r="N1151" s="25">
        <f>'Combined Retirement'!$C$18/12</f>
        <v>33932.660666666663</v>
      </c>
      <c r="O1151" s="25">
        <f t="shared" si="1045"/>
        <v>11007.82546143035</v>
      </c>
      <c r="P1151" s="25">
        <f t="shared" si="1046"/>
        <v>22924.835205236312</v>
      </c>
      <c r="Q1151" s="25">
        <f t="array" aca="1" ref="Q1151" ca="1">INDEX('Isaac 401k'!L:L,MATCH('Retirement Calculator'!A1151,'Isaac 401k'!N:N,0),0)</f>
        <v>48518022.032168046</v>
      </c>
      <c r="R1151" s="25">
        <f t="array" aca="1" ref="R1151" ca="1">INDEX('Lorri 401b'!L:L,MATCH('Retirement Calculator'!A1151,'Lorri 401b'!N:N,0),0)</f>
        <v>31779170.76712206</v>
      </c>
      <c r="S1151" s="25">
        <f t="shared" ca="1" si="1047"/>
        <v>80297192.799290106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6404.7404596389215</v>
      </c>
      <c r="K1152" s="25">
        <f t="shared" si="1044"/>
        <v>16520.094745597391</v>
      </c>
      <c r="L1152" s="25"/>
      <c r="N1152" s="25">
        <f>'Combined Retirement'!$C$18/12</f>
        <v>33932.660666666663</v>
      </c>
      <c r="O1152" s="25">
        <f t="shared" si="1045"/>
        <v>11007.82546143035</v>
      </c>
      <c r="P1152" s="25">
        <f t="shared" si="1046"/>
        <v>22924.835205236312</v>
      </c>
      <c r="Q1152" s="25">
        <f t="array" aca="1" ref="Q1152" ca="1">INDEX('Isaac 401k'!L:L,MATCH('Retirement Calculator'!A1152,'Isaac 401k'!N:N,0),0)</f>
        <v>48713749.030423865</v>
      </c>
      <c r="R1152" s="25">
        <f t="array" aca="1" ref="R1152" ca="1">INDEX('Lorri 401b'!L:L,MATCH('Retirement Calculator'!A1152,'Lorri 401b'!N:N,0),0)</f>
        <v>31894995.050178029</v>
      </c>
      <c r="S1152" s="25">
        <f t="shared" ca="1" si="1047"/>
        <v>80608744.080601901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6404.7404596389215</v>
      </c>
      <c r="K1153" s="25">
        <f t="shared" si="1044"/>
        <v>16520.094745597391</v>
      </c>
      <c r="L1153" s="25"/>
      <c r="N1153" s="25">
        <f>'Combined Retirement'!$C$18/12</f>
        <v>33932.660666666663</v>
      </c>
      <c r="O1153" s="25">
        <f t="shared" si="1045"/>
        <v>11007.82546143035</v>
      </c>
      <c r="P1153" s="25">
        <f t="shared" si="1046"/>
        <v>22924.835205236312</v>
      </c>
      <c r="Q1153" s="25">
        <f t="array" aca="1" ref="Q1153" ca="1">INDEX('Isaac 401k'!L:L,MATCH('Retirement Calculator'!A1153,'Isaac 401k'!N:N,0),0)</f>
        <v>48910291.557839081</v>
      </c>
      <c r="R1153" s="25">
        <f t="array" aca="1" ref="R1153" ca="1">INDEX('Lorri 401b'!L:L,MATCH('Retirement Calculator'!A1153,'Lorri 401b'!N:N,0),0)</f>
        <v>32011301.9344134</v>
      </c>
      <c r="S1153" s="25">
        <f t="shared" ca="1" si="1047"/>
        <v>80921593.492252484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6404.7404596389215</v>
      </c>
      <c r="K1154" s="25">
        <f t="shared" si="1044"/>
        <v>16520.094745597391</v>
      </c>
      <c r="L1154" s="25"/>
      <c r="N1154" s="25">
        <f>'Combined Retirement'!$C$18/12</f>
        <v>33932.660666666663</v>
      </c>
      <c r="O1154" s="25">
        <f t="shared" si="1045"/>
        <v>11007.82546143035</v>
      </c>
      <c r="P1154" s="25">
        <f t="shared" si="1046"/>
        <v>22924.835205236312</v>
      </c>
      <c r="Q1154" s="25">
        <f t="array" aca="1" ref="Q1154" ca="1">INDEX('Isaac 401k'!L:L,MATCH('Retirement Calculator'!A1154,'Isaac 401k'!N:N,0),0)</f>
        <v>49107653.012451857</v>
      </c>
      <c r="R1154" s="25">
        <f t="array" aca="1" ref="R1154" ca="1">INDEX('Lorri 401b'!L:L,MATCH('Retirement Calculator'!A1154,'Lorri 401b'!N:N,0),0)</f>
        <v>32128093.430666417</v>
      </c>
      <c r="S1154" s="25">
        <f t="shared" ca="1" si="1047"/>
        <v>81235746.443118274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6404.7404596389215</v>
      </c>
      <c r="K1155" s="25">
        <f t="shared" si="1044"/>
        <v>16520.094745597391</v>
      </c>
      <c r="L1155" s="25"/>
      <c r="N1155" s="25">
        <f>'Combined Retirement'!$C$18/12</f>
        <v>33932.660666666663</v>
      </c>
      <c r="O1155" s="25">
        <f t="shared" si="1045"/>
        <v>11007.82546143035</v>
      </c>
      <c r="P1155" s="25">
        <f t="shared" si="1046"/>
        <v>22924.835205236312</v>
      </c>
      <c r="Q1155" s="25">
        <f t="array" aca="1" ref="Q1155" ca="1">INDEX('Isaac 401k'!L:L,MATCH('Retirement Calculator'!A1155,'Isaac 401k'!N:N,0),0)</f>
        <v>49305836.806458853</v>
      </c>
      <c r="R1155" s="25">
        <f t="array" aca="1" ref="R1155" ca="1">INDEX('Lorri 401b'!L:L,MATCH('Retirement Calculator'!A1155,'Lorri 401b'!N:N,0),0)</f>
        <v>32245371.558153823</v>
      </c>
      <c r="S1155" s="25">
        <f t="shared" ca="1" si="1047"/>
        <v>81551208.364612669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6404.7404596389215</v>
      </c>
      <c r="K1156" s="25">
        <f t="shared" si="1044"/>
        <v>16520.094745597391</v>
      </c>
      <c r="L1156" s="25"/>
      <c r="N1156" s="25">
        <f>'Combined Retirement'!$C$18/12</f>
        <v>33932.660666666663</v>
      </c>
      <c r="O1156" s="25">
        <f t="shared" si="1045"/>
        <v>11007.82546143035</v>
      </c>
      <c r="P1156" s="25">
        <f t="shared" si="1046"/>
        <v>22924.835205236312</v>
      </c>
      <c r="Q1156" s="25">
        <f t="array" aca="1" ref="Q1156" ca="1">INDEX('Isaac 401k'!L:L,MATCH('Retirement Calculator'!A1156,'Isaac 401k'!N:N,0),0)</f>
        <v>49504846.366274215</v>
      </c>
      <c r="R1156" s="25">
        <f t="array" aca="1" ref="R1156" ca="1">INDEX('Lorri 401b'!L:L,MATCH('Retirement Calculator'!A1156,'Lorri 401b'!N:N,0),0)</f>
        <v>32363138.344505757</v>
      </c>
      <c r="S1156" s="25">
        <f t="shared" ca="1" si="1047"/>
        <v>81867984.710779965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6404.7404596389215</v>
      </c>
      <c r="K1157" s="25">
        <f t="shared" si="1044"/>
        <v>16520.094745597391</v>
      </c>
      <c r="L1157" s="25"/>
      <c r="N1157" s="25">
        <f>'Combined Retirement'!$C$18/12</f>
        <v>33932.660666666663</v>
      </c>
      <c r="O1157" s="25">
        <f t="shared" si="1045"/>
        <v>11007.82546143035</v>
      </c>
      <c r="P1157" s="25">
        <f t="shared" si="1046"/>
        <v>22924.835205236312</v>
      </c>
      <c r="Q1157" s="25">
        <f t="array" aca="1" ref="Q1157" ca="1">INDEX('Isaac 401k'!L:L,MATCH('Retirement Calculator'!A1157,'Isaac 401k'!N:N,0),0)</f>
        <v>49704685.132588804</v>
      </c>
      <c r="R1157" s="25">
        <f t="array" aca="1" ref="R1157" ca="1">INDEX('Lorri 401b'!L:L,MATCH('Retirement Calculator'!A1157,'Lorri 401b'!N:N,0),0)</f>
        <v>32481395.825800825</v>
      </c>
      <c r="S1157" s="25">
        <f t="shared" ca="1" si="1047"/>
        <v>82186080.958389625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6404.7404596389215</v>
      </c>
      <c r="K1158" s="25">
        <f t="shared" si="1044"/>
        <v>16520.094745597391</v>
      </c>
      <c r="L1158" s="25"/>
      <c r="N1158" s="25">
        <f>'Combined Retirement'!$C$18/12</f>
        <v>33932.660666666663</v>
      </c>
      <c r="O1158" s="25">
        <f t="shared" si="1045"/>
        <v>11007.82546143035</v>
      </c>
      <c r="P1158" s="25">
        <f t="shared" si="1046"/>
        <v>22924.835205236312</v>
      </c>
      <c r="Q1158" s="25">
        <f t="array" aca="1" ref="Q1158" ca="1">INDEX('Isaac 401k'!L:L,MATCH('Retirement Calculator'!A1158,'Isaac 401k'!N:N,0),0)</f>
        <v>49905356.560429707</v>
      </c>
      <c r="R1158" s="25">
        <f t="array" aca="1" ref="R1158" ca="1">INDEX('Lorri 401b'!L:L,MATCH('Retirement Calculator'!A1158,'Lorri 401b'!N:N,0),0)</f>
        <v>32600146.046601288</v>
      </c>
      <c r="S1158" s="25">
        <f t="shared" ca="1" si="1047"/>
        <v>82505502.607030988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6404.7404596389215</v>
      </c>
      <c r="K1159" s="25">
        <f t="shared" si="1044"/>
        <v>16520.094745597391</v>
      </c>
      <c r="L1159" s="25"/>
      <c r="N1159" s="25">
        <f>'Combined Retirement'!$C$18/12</f>
        <v>33932.660666666663</v>
      </c>
      <c r="O1159" s="25">
        <f t="shared" si="1045"/>
        <v>11007.82546143035</v>
      </c>
      <c r="P1159" s="25">
        <f t="shared" si="1046"/>
        <v>22924.835205236312</v>
      </c>
      <c r="Q1159" s="25">
        <f t="array" aca="1" ref="Q1159" ca="1">INDEX('Isaac 401k'!L:L,MATCH('Retirement Calculator'!A1159,'Isaac 401k'!N:N,0),0)</f>
        <v>50106864.119219944</v>
      </c>
      <c r="R1159" s="25">
        <f t="array" aca="1" ref="R1159" ca="1">INDEX('Lorri 401b'!L:L,MATCH('Retirement Calculator'!A1159,'Lorri 401b'!N:N,0),0)</f>
        <v>32719391.05998842</v>
      </c>
      <c r="S1159" s="25">
        <f t="shared" ca="1" si="1047"/>
        <v>82826255.179208368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6404.7404596389215</v>
      </c>
      <c r="K1160" s="25">
        <f t="shared" si="1044"/>
        <v>16520.094745597391</v>
      </c>
      <c r="L1160" s="25"/>
      <c r="N1160" s="25">
        <f>'Combined Retirement'!$C$18/12</f>
        <v>33932.660666666663</v>
      </c>
      <c r="O1160" s="25">
        <f t="shared" si="1045"/>
        <v>11007.82546143035</v>
      </c>
      <c r="P1160" s="25">
        <f t="shared" si="1046"/>
        <v>22924.835205236312</v>
      </c>
      <c r="Q1160" s="25">
        <f t="array" aca="1" ref="Q1160" ca="1">INDEX('Isaac 401k'!L:L,MATCH('Retirement Calculator'!A1160,'Isaac 401k'!N:N,0),0)</f>
        <v>50309211.292838477</v>
      </c>
      <c r="R1160" s="25">
        <f t="array" aca="1" ref="R1160" ca="1">INDEX('Lorri 401b'!L:L,MATCH('Retirement Calculator'!A1160,'Lorri 401b'!N:N,0),0)</f>
        <v>32839132.927598</v>
      </c>
      <c r="S1160" s="25">
        <f t="shared" ca="1" si="1047"/>
        <v>83148344.220436484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6404.7404596389215</v>
      </c>
      <c r="K1161" s="25">
        <f t="shared" si="1044"/>
        <v>16520.094745597391</v>
      </c>
      <c r="L1161" s="25"/>
      <c r="N1161" s="25">
        <f>'Combined Retirement'!$C$18/12</f>
        <v>33932.660666666663</v>
      </c>
      <c r="O1161" s="25">
        <f t="shared" si="1045"/>
        <v>11007.82546143035</v>
      </c>
      <c r="P1161" s="25">
        <f t="shared" si="1046"/>
        <v>22924.835205236312</v>
      </c>
      <c r="Q1161" s="25">
        <f t="array" aca="1" ref="Q1161" ca="1">INDEX('Isaac 401k'!L:L,MATCH('Retirement Calculator'!A1161,'Isaac 401k'!N:N,0),0)</f>
        <v>50512401.57968042</v>
      </c>
      <c r="R1161" s="25">
        <f t="array" aca="1" ref="R1161" ca="1">INDEX('Lorri 401b'!L:L,MATCH('Retirement Calculator'!A1161,'Lorri 401b'!N:N,0),0)</f>
        <v>32959373.719655953</v>
      </c>
      <c r="S1161" s="25">
        <f t="shared" ca="1" si="1047"/>
        <v>83471775.299336374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6404.7404596389215</v>
      </c>
      <c r="K1162" s="25">
        <f t="shared" si="1044"/>
        <v>16520.094745597391</v>
      </c>
      <c r="L1162" s="25"/>
      <c r="N1162" s="25">
        <f>'Combined Retirement'!$C$18/12</f>
        <v>33932.660666666663</v>
      </c>
      <c r="O1162" s="25">
        <f t="shared" si="1045"/>
        <v>11007.82546143035</v>
      </c>
      <c r="P1162" s="25">
        <f t="shared" si="1046"/>
        <v>22924.835205236312</v>
      </c>
      <c r="Q1162" s="25">
        <f t="array" aca="1" ref="Q1162" ca="1">INDEX('Isaac 401k'!L:L,MATCH('Retirement Calculator'!A1162,'Isaac 401k'!N:N,0),0)</f>
        <v>50716438.492717534</v>
      </c>
      <c r="R1162" s="25">
        <f t="array" aca="1" ref="R1162" ca="1">INDEX('Lorri 401b'!L:L,MATCH('Retirement Calculator'!A1162,'Lorri 401b'!N:N,0),0)</f>
        <v>33080115.515014149</v>
      </c>
      <c r="S1162" s="25">
        <f t="shared" ca="1" si="1047"/>
        <v>83796554.007731676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6404.7404596389215</v>
      </c>
      <c r="K1163" s="25">
        <f t="shared" si="1044"/>
        <v>16520.094745597391</v>
      </c>
      <c r="L1163" s="25"/>
      <c r="N1163" s="25">
        <f>'Combined Retirement'!$C$18/12</f>
        <v>33932.660666666663</v>
      </c>
      <c r="O1163" s="25">
        <f t="shared" si="1045"/>
        <v>11007.82546143035</v>
      </c>
      <c r="P1163" s="25">
        <f t="shared" si="1046"/>
        <v>22924.835205236312</v>
      </c>
      <c r="Q1163" s="25">
        <f t="array" aca="1" ref="Q1163" ca="1">INDEX('Isaac 401k'!L:L,MATCH('Retirement Calculator'!A1163,'Isaac 401k'!N:N,0),0)</f>
        <v>50921325.559558973</v>
      </c>
      <c r="R1163" s="25">
        <f t="array" aca="1" ref="R1163" ca="1">INDEX('Lorri 401b'!L:L,MATCH('Retirement Calculator'!A1163,'Lorri 401b'!N:N,0),0)</f>
        <v>33201360.401186336</v>
      </c>
      <c r="S1163" s="25">
        <f t="shared" ca="1" si="1047"/>
        <v>84122685.960745305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6404.7404596389215</v>
      </c>
      <c r="K1164" s="25">
        <f t="shared" si="1044"/>
        <v>16520.094745597391</v>
      </c>
      <c r="L1164" s="25"/>
      <c r="N1164" s="25">
        <f>'Combined Retirement'!$C$18/12</f>
        <v>33932.660666666663</v>
      </c>
      <c r="O1164" s="25">
        <f t="shared" si="1045"/>
        <v>11007.82546143035</v>
      </c>
      <c r="P1164" s="25">
        <f t="shared" si="1046"/>
        <v>22924.835205236312</v>
      </c>
      <c r="Q1164" s="25">
        <f t="array" aca="1" ref="Q1164" ca="1">INDEX('Isaac 401k'!L:L,MATCH('Retirement Calculator'!A1164,'Isaac 401k'!N:N,0),0)</f>
        <v>51127066.322512254</v>
      </c>
      <c r="R1164" s="25">
        <f t="array" aca="1" ref="R1164" ca="1">INDEX('Lorri 401b'!L:L,MATCH('Retirement Calculator'!A1164,'Lorri 401b'!N:N,0),0)</f>
        <v>33323110.474384241</v>
      </c>
      <c r="S1164" s="25">
        <f t="shared" ca="1" si="1047"/>
        <v>84450176.796896487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6404.7404596389215</v>
      </c>
      <c r="K1165" s="25">
        <f t="shared" si="1044"/>
        <v>16520.094745597391</v>
      </c>
      <c r="L1165" s="25"/>
      <c r="N1165" s="25">
        <f>'Combined Retirement'!$C$18/12</f>
        <v>33932.660666666663</v>
      </c>
      <c r="O1165" s="25">
        <f t="shared" si="1045"/>
        <v>11007.82546143035</v>
      </c>
      <c r="P1165" s="25">
        <f t="shared" si="1046"/>
        <v>22924.835205236312</v>
      </c>
      <c r="Q1165" s="25">
        <f t="array" aca="1" ref="Q1165" ca="1">INDEX('Isaac 401k'!L:L,MATCH('Retirement Calculator'!A1165,'Isaac 401k'!N:N,0),0)</f>
        <v>51333664.338644505</v>
      </c>
      <c r="R1165" s="25">
        <f t="array" aca="1" ref="R1165" ca="1">INDEX('Lorri 401b'!L:L,MATCH('Retirement Calculator'!A1165,'Lorri 401b'!N:N,0),0)</f>
        <v>33445367.839553803</v>
      </c>
      <c r="S1165" s="25">
        <f t="shared" ca="1" si="1047"/>
        <v>84779032.178198308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6404.7404596389215</v>
      </c>
      <c r="K1166" s="25">
        <f t="shared" si="1044"/>
        <v>16520.094745597391</v>
      </c>
      <c r="L1166" s="25"/>
      <c r="N1166" s="25">
        <f>'Combined Retirement'!$C$18/12</f>
        <v>33932.660666666663</v>
      </c>
      <c r="O1166" s="25">
        <f t="shared" si="1045"/>
        <v>11007.82546143035</v>
      </c>
      <c r="P1166" s="25">
        <f t="shared" si="1046"/>
        <v>22924.835205236312</v>
      </c>
      <c r="Q1166" s="25">
        <f t="array" aca="1" ref="Q1166" ca="1">INDEX('Isaac 401k'!L:L,MATCH('Retirement Calculator'!A1166,'Isaac 401k'!N:N,0),0)</f>
        <v>51541123.17984397</v>
      </c>
      <c r="R1166" s="25">
        <f t="array" aca="1" ref="R1166" ca="1">INDEX('Lorri 401b'!L:L,MATCH('Retirement Calculator'!A1166,'Lorri 401b'!N:N,0),0)</f>
        <v>33568134.610411569</v>
      </c>
      <c r="S1166" s="25">
        <f t="shared" ca="1" si="1047"/>
        <v>85109257.790255547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6404.7404596389215</v>
      </c>
      <c r="K1167" s="25">
        <f t="shared" si="1044"/>
        <v>16520.094745597391</v>
      </c>
      <c r="L1167" s="25"/>
      <c r="N1167" s="25">
        <f>'Combined Retirement'!$C$18/12</f>
        <v>33932.660666666663</v>
      </c>
      <c r="O1167" s="25">
        <f t="shared" si="1045"/>
        <v>11007.82546143035</v>
      </c>
      <c r="P1167" s="25">
        <f t="shared" si="1046"/>
        <v>22924.835205236312</v>
      </c>
      <c r="Q1167" s="25">
        <f t="array" aca="1" ref="Q1167" ca="1">INDEX('Isaac 401k'!L:L,MATCH('Retirement Calculator'!A1167,'Isaac 401k'!N:N,0),0)</f>
        <v>51749446.432881765</v>
      </c>
      <c r="R1167" s="25">
        <f t="array" aca="1" ref="R1167" ca="1">INDEX('Lorri 401b'!L:L,MATCH('Retirement Calculator'!A1167,'Lorri 401b'!N:N,0),0)</f>
        <v>33691412.909481242</v>
      </c>
      <c r="S1167" s="25">
        <f t="shared" ca="1" si="1047"/>
        <v>85440859.342363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6404.7404596389215</v>
      </c>
      <c r="K1168" s="25">
        <f t="shared" si="1044"/>
        <v>16520.094745597391</v>
      </c>
      <c r="L1168" s="25"/>
      <c r="N1168" s="25">
        <f>'Combined Retirement'!$C$18/12</f>
        <v>33932.660666666663</v>
      </c>
      <c r="O1168" s="25">
        <f t="shared" si="1045"/>
        <v>11007.82546143035</v>
      </c>
      <c r="P1168" s="25">
        <f t="shared" si="1046"/>
        <v>22924.835205236312</v>
      </c>
      <c r="Q1168" s="25">
        <f t="array" aca="1" ref="Q1168" ca="1">INDEX('Isaac 401k'!L:L,MATCH('Retirement Calculator'!A1168,'Isaac 401k'!N:N,0),0)</f>
        <v>51958637.699473888</v>
      </c>
      <c r="R1168" s="25">
        <f t="array" aca="1" ref="R1168" ca="1">INDEX('Lorri 401b'!L:L,MATCH('Retirement Calculator'!A1168,'Lorri 401b'!N:N,0),0)</f>
        <v>33815204.868130378</v>
      </c>
      <c r="S1168" s="25">
        <f t="shared" ca="1" si="1047"/>
        <v>85773842.567604274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6404.7404596389215</v>
      </c>
      <c r="K1169" s="25">
        <f t="shared" si="1044"/>
        <v>16520.094745597391</v>
      </c>
      <c r="L1169" s="25"/>
      <c r="N1169" s="25">
        <f>'Combined Retirement'!$C$18/12</f>
        <v>33932.660666666663</v>
      </c>
      <c r="O1169" s="25">
        <f t="shared" si="1045"/>
        <v>11007.82546143035</v>
      </c>
      <c r="P1169" s="25">
        <f t="shared" si="1046"/>
        <v>22924.835205236312</v>
      </c>
      <c r="Q1169" s="25">
        <f t="array" aca="1" ref="Q1169" ca="1">INDEX('Isaac 401k'!L:L,MATCH('Retirement Calculator'!A1169,'Isaac 401k'!N:N,0),0)</f>
        <v>52168700.59634348</v>
      </c>
      <c r="R1169" s="25">
        <f t="array" aca="1" ref="R1169" ca="1">INDEX('Lorri 401b'!L:L,MATCH('Retirement Calculator'!A1169,'Lorri 401b'!N:N,0),0)</f>
        <v>33939512.626607217</v>
      </c>
      <c r="S1169" s="25">
        <f t="shared" ca="1" si="1047"/>
        <v>86108213.222950697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6404.7404596389215</v>
      </c>
      <c r="K1170" s="25">
        <f t="shared" si="1044"/>
        <v>16520.094745597391</v>
      </c>
      <c r="L1170" s="25"/>
      <c r="N1170" s="25">
        <f>'Combined Retirement'!$C$18/12</f>
        <v>33932.660666666663</v>
      </c>
      <c r="O1170" s="25">
        <f t="shared" si="1045"/>
        <v>11007.82546143035</v>
      </c>
      <c r="P1170" s="25">
        <f t="shared" si="1046"/>
        <v>22924.835205236312</v>
      </c>
      <c r="Q1170" s="25">
        <f t="array" aca="1" ref="Q1170" ca="1">INDEX('Isaac 401k'!L:L,MATCH('Retirement Calculator'!A1170,'Isaac 401k'!N:N,0),0)</f>
        <v>52379638.755283363</v>
      </c>
      <c r="R1170" s="25">
        <f t="array" aca="1" ref="R1170" ca="1">INDEX('Lorri 401b'!L:L,MATCH('Retirement Calculator'!A1170,'Lorri 401b'!N:N,0),0)</f>
        <v>34064338.334077708</v>
      </c>
      <c r="S1170" s="25">
        <f t="shared" ca="1" si="1047"/>
        <v>86443977.089361072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6404.7404596389215</v>
      </c>
      <c r="K1171" s="25">
        <f t="shared" si="1044"/>
        <v>16520.094745597391</v>
      </c>
      <c r="L1171" s="25"/>
      <c r="N1171" s="25">
        <f>'Combined Retirement'!$C$18/12</f>
        <v>33932.660666666663</v>
      </c>
      <c r="O1171" s="25">
        <f t="shared" si="1045"/>
        <v>11007.82546143035</v>
      </c>
      <c r="P1171" s="25">
        <f t="shared" si="1046"/>
        <v>22924.835205236312</v>
      </c>
      <c r="Q1171" s="25">
        <f t="array" aca="1" ref="Q1171" ca="1">INDEX('Isaac 401k'!L:L,MATCH('Retirement Calculator'!A1171,'Isaac 401k'!N:N,0),0)</f>
        <v>52591455.823218822</v>
      </c>
      <c r="R1171" s="25">
        <f t="array" aca="1" ref="R1171" ca="1">INDEX('Lorri 401b'!L:L,MATCH('Retirement Calculator'!A1171,'Lorri 401b'!N:N,0),0)</f>
        <v>34189684.148662657</v>
      </c>
      <c r="S1171" s="25">
        <f t="shared" ca="1" si="1047"/>
        <v>86781139.971881479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609</v>
      </c>
      <c r="C1" s="349" t="s">
        <v>610</v>
      </c>
      <c r="D1" s="410" t="s">
        <v>611</v>
      </c>
      <c r="E1" s="410" t="s">
        <v>612</v>
      </c>
      <c r="F1" s="410" t="s">
        <v>613</v>
      </c>
      <c r="G1" s="410" t="s">
        <v>614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15.852054794520548</v>
      </c>
      <c r="R1" s="411"/>
      <c r="S1" s="411"/>
      <c r="T1" s="411"/>
      <c r="U1" s="411"/>
      <c r="V1" s="412">
        <f ca="1">(TODAY()-B16)/365</f>
        <v>16.347945205479451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18.602739726027398</v>
      </c>
      <c r="B2" s="349">
        <v>39356</v>
      </c>
      <c r="C2" s="349">
        <f ca="1">TODAY()</f>
        <v>46146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0.11188581585884097</v>
      </c>
      <c r="G2" s="413">
        <f ca="1">(72/(F2*100))</f>
        <v>6.435132053810797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0.11188581585884097</v>
      </c>
      <c r="E4" s="411"/>
      <c r="F4" s="307"/>
      <c r="G4" s="307"/>
      <c r="H4" s="307"/>
      <c r="I4" s="411"/>
      <c r="J4" s="307">
        <f ca="1">XIRR(H8:H82,B8:B82)</f>
        <v>0.11338961720466614</v>
      </c>
      <c r="K4" s="307"/>
      <c r="L4" s="307"/>
      <c r="M4" s="307"/>
      <c r="N4" s="411"/>
      <c r="O4" s="307">
        <f ca="1">XIRR(L7:L82,B7:B82)</f>
        <v>0.11042576432228088</v>
      </c>
      <c r="P4" s="307"/>
      <c r="Q4" s="307"/>
      <c r="R4" s="411"/>
      <c r="S4" s="411"/>
      <c r="T4" s="307">
        <f ca="1">XIRR(Q18:Q82,B18:B82)</f>
        <v>0.11082111001014708</v>
      </c>
      <c r="U4" s="307"/>
      <c r="V4" s="307"/>
      <c r="W4" s="307"/>
      <c r="X4" s="411"/>
      <c r="Y4" s="307">
        <f ca="1">XIRR(V16:V82,B16:B82)</f>
        <v>0.11147139668464662</v>
      </c>
      <c r="Z4" s="307"/>
    </row>
    <row r="5" spans="1:26" ht="11.25" customHeight="1" x14ac:dyDescent="0.3">
      <c r="A5" s="415"/>
      <c r="B5" s="306"/>
      <c r="C5" s="306"/>
      <c r="D5" s="552" t="s">
        <v>615</v>
      </c>
      <c r="E5" s="545"/>
      <c r="F5" s="545"/>
      <c r="G5" s="544"/>
      <c r="H5" s="553" t="s">
        <v>616</v>
      </c>
      <c r="I5" s="545"/>
      <c r="J5" s="545"/>
      <c r="K5" s="544"/>
      <c r="L5" s="554" t="s">
        <v>617</v>
      </c>
      <c r="M5" s="545"/>
      <c r="N5" s="545"/>
      <c r="O5" s="545"/>
      <c r="P5" s="544"/>
      <c r="Q5" s="553" t="s">
        <v>618</v>
      </c>
      <c r="R5" s="545"/>
      <c r="S5" s="545"/>
      <c r="T5" s="545"/>
      <c r="U5" s="544"/>
      <c r="V5" s="554" t="s">
        <v>619</v>
      </c>
      <c r="W5" s="545"/>
      <c r="X5" s="545"/>
      <c r="Y5" s="545"/>
      <c r="Z5" s="544"/>
    </row>
    <row r="6" spans="1:26" ht="11.25" customHeight="1" x14ac:dyDescent="0.3">
      <c r="A6" s="418" t="s">
        <v>620</v>
      </c>
      <c r="B6" s="418">
        <f ca="1">MAX(A:A)</f>
        <v>75</v>
      </c>
      <c r="C6" s="416"/>
      <c r="D6" s="349" t="s">
        <v>621</v>
      </c>
      <c r="E6" s="296" t="s">
        <v>622</v>
      </c>
      <c r="F6" s="296" t="s">
        <v>623</v>
      </c>
      <c r="G6" s="296" t="s">
        <v>624</v>
      </c>
      <c r="H6" s="419" t="s">
        <v>621</v>
      </c>
      <c r="I6" s="419" t="s">
        <v>622</v>
      </c>
      <c r="J6" s="419" t="s">
        <v>623</v>
      </c>
      <c r="K6" s="419" t="s">
        <v>624</v>
      </c>
      <c r="L6" s="420" t="s">
        <v>621</v>
      </c>
      <c r="M6" s="420" t="s">
        <v>625</v>
      </c>
      <c r="N6" s="420" t="s">
        <v>622</v>
      </c>
      <c r="O6" s="420" t="s">
        <v>623</v>
      </c>
      <c r="P6" s="420" t="s">
        <v>624</v>
      </c>
      <c r="Q6" s="419" t="s">
        <v>626</v>
      </c>
      <c r="R6" s="419" t="s">
        <v>627</v>
      </c>
      <c r="S6" s="419" t="s">
        <v>628</v>
      </c>
      <c r="T6" s="419" t="s">
        <v>623</v>
      </c>
      <c r="U6" s="419" t="s">
        <v>624</v>
      </c>
      <c r="V6" s="420" t="s">
        <v>629</v>
      </c>
      <c r="W6" s="420" t="s">
        <v>627</v>
      </c>
      <c r="X6" s="420" t="s">
        <v>622</v>
      </c>
      <c r="Y6" s="420" t="s">
        <v>623</v>
      </c>
      <c r="Z6" s="420" t="s">
        <v>624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46146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630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631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632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633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634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635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636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637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638</v>
      </c>
      <c r="C1" s="441">
        <f ca="1">TODAY()</f>
        <v>46146</v>
      </c>
      <c r="D1" s="555" t="s">
        <v>639</v>
      </c>
      <c r="E1" s="544"/>
      <c r="F1" s="555" t="s">
        <v>640</v>
      </c>
      <c r="G1" s="544"/>
      <c r="H1" s="555" t="s">
        <v>641</v>
      </c>
      <c r="I1" s="544"/>
      <c r="J1" s="555" t="s">
        <v>642</v>
      </c>
      <c r="K1" s="544"/>
      <c r="L1" s="442"/>
      <c r="M1" s="442"/>
      <c r="N1" s="443">
        <f>R1/Q1</f>
        <v>0.2043592007550798</v>
      </c>
      <c r="O1" s="556" t="s">
        <v>643</v>
      </c>
      <c r="P1" s="537"/>
      <c r="Q1" s="444">
        <f>'Retirement Calculator'!B3</f>
        <v>407191.92799999996</v>
      </c>
      <c r="R1" s="445">
        <f>SUM(R3:R9)</f>
        <v>83213.416959999988</v>
      </c>
    </row>
    <row r="2" spans="2:18" ht="11.25" customHeight="1" x14ac:dyDescent="0.3">
      <c r="B2" s="440" t="s">
        <v>644</v>
      </c>
      <c r="C2" s="441">
        <f>'Retirement Calculator'!D6</f>
        <v>51288</v>
      </c>
      <c r="D2" s="446" t="s">
        <v>565</v>
      </c>
      <c r="E2" s="447">
        <f>B13</f>
        <v>104249.60000000001</v>
      </c>
      <c r="F2" s="446" t="s">
        <v>565</v>
      </c>
      <c r="G2" s="447">
        <f>C13</f>
        <v>18000</v>
      </c>
      <c r="H2" s="446" t="s">
        <v>565</v>
      </c>
      <c r="I2" s="447">
        <f>D13</f>
        <v>162500</v>
      </c>
      <c r="J2" s="446" t="s">
        <v>565</v>
      </c>
      <c r="K2" s="447">
        <f>I2</f>
        <v>162500</v>
      </c>
      <c r="L2" s="442"/>
      <c r="M2" s="442"/>
      <c r="N2" s="448" t="s">
        <v>579</v>
      </c>
      <c r="O2" s="449" t="s">
        <v>645</v>
      </c>
      <c r="P2" s="449" t="s">
        <v>646</v>
      </c>
      <c r="Q2" s="450" t="s">
        <v>647</v>
      </c>
      <c r="R2" s="451" t="s">
        <v>648</v>
      </c>
    </row>
    <row r="3" spans="2:18" ht="11.25" customHeight="1" x14ac:dyDescent="0.3">
      <c r="B3" s="440" t="s">
        <v>649</v>
      </c>
      <c r="C3" s="449">
        <f ca="1">(C2-C1)/365.25</f>
        <v>14.078028747433265</v>
      </c>
      <c r="D3" s="440" t="s">
        <v>650</v>
      </c>
      <c r="E3" s="452">
        <f ca="1">'TSP-401K'!J4</f>
        <v>0.11338961720466614</v>
      </c>
      <c r="F3" s="440" t="s">
        <v>650</v>
      </c>
      <c r="G3" s="452">
        <f ca="1">'TSP-401K'!O4</f>
        <v>0.11042576432228088</v>
      </c>
      <c r="H3" s="440" t="s">
        <v>650</v>
      </c>
      <c r="I3" s="452">
        <f ca="1">'TSP-401K'!T4</f>
        <v>0.11082111001014708</v>
      </c>
      <c r="J3" s="440" t="s">
        <v>650</v>
      </c>
      <c r="K3" s="452">
        <f ca="1">'TSP-401K'!Y4</f>
        <v>0.11147139668464662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651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652</v>
      </c>
      <c r="C5" s="449">
        <f ca="1">(C4-C1)/365.25</f>
        <v>14.078028747433265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653</v>
      </c>
      <c r="C6" s="456">
        <f>E6+G6+I6+K6</f>
        <v>1063118.3599999999</v>
      </c>
      <c r="D6" s="440" t="s">
        <v>654</v>
      </c>
      <c r="E6" s="456">
        <f>'TSP-401K'!H82*-1</f>
        <v>416706.47999999992</v>
      </c>
      <c r="F6" s="440" t="s">
        <v>654</v>
      </c>
      <c r="G6" s="456">
        <f>'TSP-401K'!L82*-1</f>
        <v>133805.42999999996</v>
      </c>
      <c r="H6" s="440" t="s">
        <v>654</v>
      </c>
      <c r="I6" s="456">
        <f>'TSP-401K'!Q82*-1</f>
        <v>392470.39999999991</v>
      </c>
      <c r="J6" s="440" t="s">
        <v>654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3641.9279999999562</v>
      </c>
      <c r="R7" s="454">
        <f t="shared" si="0"/>
        <v>1165.4169599999859</v>
      </c>
    </row>
    <row r="8" spans="2:18" ht="11.25" customHeight="1" x14ac:dyDescent="0.3">
      <c r="B8" s="440" t="s">
        <v>655</v>
      </c>
      <c r="C8" s="456">
        <f ca="1">E8+G8+I8+K8</f>
        <v>6393130.1965876315</v>
      </c>
      <c r="D8" s="440" t="s">
        <v>656</v>
      </c>
      <c r="E8" s="456">
        <f ca="1">FV(E3/26,C3*26,-(E2*0.1)/26,-E6,1)</f>
        <v>2410975.26243007</v>
      </c>
      <c r="F8" s="440" t="s">
        <v>656</v>
      </c>
      <c r="G8" s="456">
        <f ca="1">FV(G3/12,12*C3,-(G2*0.1)/12,-G6,1)</f>
        <v>689685.75178359915</v>
      </c>
      <c r="H8" s="440" t="s">
        <v>656</v>
      </c>
      <c r="I8" s="456">
        <f ca="1">FV(I3/24,C5*24,-(I2*0.1)/24,-I6,1)</f>
        <v>2412565.4887437685</v>
      </c>
      <c r="J8" s="440" t="s">
        <v>656</v>
      </c>
      <c r="K8" s="456">
        <f ca="1">FV(K3/24,C5*24,-(K2*0.055)/24,-K6,1)</f>
        <v>879903.69363019452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657</v>
      </c>
      <c r="C12" s="457" t="s">
        <v>581</v>
      </c>
      <c r="D12" s="457" t="s">
        <v>658</v>
      </c>
      <c r="E12" s="465" t="s">
        <v>659</v>
      </c>
      <c r="F12" s="455"/>
      <c r="G12" s="457"/>
      <c r="H12" s="442"/>
      <c r="I12" s="457" t="s">
        <v>568</v>
      </c>
      <c r="J12" s="457" t="s">
        <v>569</v>
      </c>
      <c r="K12" s="457" t="s">
        <v>570</v>
      </c>
      <c r="L12" s="457" t="s">
        <v>571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660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661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662</v>
      </c>
      <c r="C16" s="466" t="s">
        <v>663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0.43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407191.92799999996</v>
      </c>
      <c r="D18" s="468"/>
      <c r="E18" s="468"/>
      <c r="F18" s="455"/>
      <c r="G18" s="442"/>
      <c r="H18" s="457" t="s">
        <v>664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665</v>
      </c>
      <c r="C21" s="466" t="s">
        <v>666</v>
      </c>
      <c r="D21" s="466" t="s">
        <v>667</v>
      </c>
      <c r="E21" s="468" t="s">
        <v>668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669</v>
      </c>
      <c r="C23" s="457" t="s">
        <v>670</v>
      </c>
      <c r="D23" s="457" t="s">
        <v>671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664</v>
      </c>
      <c r="C28" s="466" t="s">
        <v>672</v>
      </c>
      <c r="D28" s="466" t="s">
        <v>673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Retirement'!E8+'Combined Retirement'!G8</f>
        <v>3100661.0142136691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675</v>
      </c>
      <c r="B2" s="471">
        <v>0.05</v>
      </c>
      <c r="C2" s="457" t="s">
        <v>676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42" t="s">
        <v>609</v>
      </c>
    </row>
    <row r="8" spans="1:14" ht="11.25" customHeight="1" x14ac:dyDescent="0.3">
      <c r="A8" s="470">
        <v>1</v>
      </c>
      <c r="B8" s="458">
        <f ca="1">B1</f>
        <v>3100661.0142136691</v>
      </c>
      <c r="C8" s="458">
        <f t="shared" ref="C8:C136" si="0">SUMIF(G:G,A8,J:J)</f>
        <v>311614.02246283577</v>
      </c>
      <c r="D8" s="458">
        <f ca="1">SUMIF(G:G,1,K:K)</f>
        <v>150065.86498973248</v>
      </c>
      <c r="E8" s="458">
        <f t="shared" ref="E8:E136" ca="1" si="1">B8-C8+D8</f>
        <v>2939112.856740566</v>
      </c>
      <c r="F8" s="442"/>
      <c r="G8" s="470">
        <v>1</v>
      </c>
      <c r="H8" s="470">
        <v>1</v>
      </c>
      <c r="I8" s="455">
        <f ca="1">B1</f>
        <v>3100661.0142136691</v>
      </c>
      <c r="J8" s="455">
        <f t="array" ref="J8">IFERROR(INDEX('Retirement Calculator'!J:J,MATCH('Isaac 401k'!N8,'Retirement Calculator'!A:A,0),0),0)</f>
        <v>25967.835205236315</v>
      </c>
      <c r="K8" s="455">
        <f t="shared" ref="K8:K262" ca="1" si="2">IPMT(M8/12,1,12,-I8+J8,,0)</f>
        <v>12811.221579201803</v>
      </c>
      <c r="L8" s="455">
        <f t="shared" ref="L8:L262" ca="1" si="3">I8-J8+K8</f>
        <v>3087504.4005876346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2939112.856740566</v>
      </c>
      <c r="C9" s="458">
        <f t="shared" si="0"/>
        <v>311614.02246283577</v>
      </c>
      <c r="D9" s="458">
        <f ca="1">SUMIF(G:G,2,K:K)</f>
        <v>141800.75465411125</v>
      </c>
      <c r="E9" s="458">
        <f t="shared" ca="1" si="1"/>
        <v>2769299.5889318418</v>
      </c>
      <c r="F9" s="442"/>
      <c r="G9" s="470">
        <v>1</v>
      </c>
      <c r="H9" s="470">
        <v>2</v>
      </c>
      <c r="I9" s="455">
        <f t="shared" ref="I9:I263" ca="1" si="5">L8</f>
        <v>3087504.4005876346</v>
      </c>
      <c r="J9" s="455">
        <f t="array" ref="J9">IFERROR(INDEX('Retirement Calculator'!J:J,MATCH('Isaac 401k'!N9,'Retirement Calculator'!A:A,0),0),0)</f>
        <v>25967.835205236315</v>
      </c>
      <c r="K9" s="455">
        <f t="shared" ca="1" si="2"/>
        <v>12756.402355759992</v>
      </c>
      <c r="L9" s="455">
        <f t="shared" ca="1" si="3"/>
        <v>3074292.9677381581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2769299.5889318418</v>
      </c>
      <c r="C10" s="458">
        <f t="shared" si="0"/>
        <v>311614.02246283577</v>
      </c>
      <c r="D10" s="458">
        <f ca="1">SUMIF(G:G,3,K:K)</f>
        <v>133112.78558751781</v>
      </c>
      <c r="E10" s="458">
        <f t="shared" ca="1" si="1"/>
        <v>2590798.3520565243</v>
      </c>
      <c r="F10" s="442"/>
      <c r="G10" s="470">
        <v>1</v>
      </c>
      <c r="H10" s="470">
        <v>3</v>
      </c>
      <c r="I10" s="455">
        <f t="shared" ca="1" si="5"/>
        <v>3074292.9677381581</v>
      </c>
      <c r="J10" s="455">
        <f t="array" ref="J10">IFERROR(INDEX('Retirement Calculator'!J:J,MATCH('Isaac 401k'!N10,'Retirement Calculator'!A:A,0),0),0)</f>
        <v>25967.835205236315</v>
      </c>
      <c r="K10" s="455">
        <f t="shared" ca="1" si="2"/>
        <v>12701.354718887173</v>
      </c>
      <c r="L10" s="455">
        <f t="shared" ca="1" si="3"/>
        <v>3061026.4872518089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2590798.3520565243</v>
      </c>
      <c r="C11" s="458">
        <f t="shared" si="0"/>
        <v>307876.02246283577</v>
      </c>
      <c r="D11" s="458">
        <f ca="1">SUMIF(G:G,4,K:K)</f>
        <v>124035.2161750455</v>
      </c>
      <c r="E11" s="458">
        <f t="shared" ca="1" si="1"/>
        <v>2406957.5457687336</v>
      </c>
      <c r="F11" s="442"/>
      <c r="G11" s="470">
        <v>1</v>
      </c>
      <c r="H11" s="470">
        <v>4</v>
      </c>
      <c r="I11" s="455">
        <f t="shared" ca="1" si="5"/>
        <v>3061026.4872518089</v>
      </c>
      <c r="J11" s="455">
        <f t="array" ref="J11">IFERROR(INDEX('Retirement Calculator'!J:J,MATCH('Isaac 401k'!N11,'Retirement Calculator'!A:A,0),0),0)</f>
        <v>25967.835205236315</v>
      </c>
      <c r="K11" s="455">
        <f t="shared" ca="1" si="2"/>
        <v>12646.077716860718</v>
      </c>
      <c r="L11" s="455">
        <f t="shared" ca="1" si="3"/>
        <v>3047704.7297634333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2406957.5457687336</v>
      </c>
      <c r="C12" s="458">
        <f t="shared" si="0"/>
        <v>304138.02246283571</v>
      </c>
      <c r="D12" s="458">
        <f ca="1">SUMIF(G:G,5,K:K)</f>
        <v>114780.27981060521</v>
      </c>
      <c r="E12" s="458">
        <f t="shared" ca="1" si="1"/>
        <v>2217599.8031165032</v>
      </c>
      <c r="F12" s="442"/>
      <c r="G12" s="470">
        <v>1</v>
      </c>
      <c r="H12" s="470">
        <v>5</v>
      </c>
      <c r="I12" s="455">
        <f t="shared" ca="1" si="5"/>
        <v>3047704.7297634333</v>
      </c>
      <c r="J12" s="455">
        <f t="array" ref="J12">IFERROR(INDEX('Retirement Calculator'!J:J,MATCH('Isaac 401k'!N12,'Retirement Calculator'!A:A,0),0),0)</f>
        <v>25967.835205236315</v>
      </c>
      <c r="K12" s="455">
        <f t="shared" ca="1" si="2"/>
        <v>12590.570393992486</v>
      </c>
      <c r="L12" s="455">
        <f t="shared" ca="1" si="3"/>
        <v>3034327.4649521895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2217599.8031165032</v>
      </c>
      <c r="C13" s="458">
        <f t="shared" si="0"/>
        <v>212818.04673484879</v>
      </c>
      <c r="D13" s="458">
        <f ca="1">SUMIF(G:G,6,K:K)</f>
        <v>106240.23953025269</v>
      </c>
      <c r="E13" s="458">
        <f t="shared" ca="1" si="1"/>
        <v>2111021.9959119069</v>
      </c>
      <c r="F13" s="442"/>
      <c r="G13" s="470">
        <v>1</v>
      </c>
      <c r="H13" s="470">
        <v>6</v>
      </c>
      <c r="I13" s="455">
        <f t="shared" ca="1" si="5"/>
        <v>3034327.4649521895</v>
      </c>
      <c r="J13" s="455">
        <f t="array" ref="J13">IFERROR(INDEX('Retirement Calculator'!J:J,MATCH('Isaac 401k'!N13,'Retirement Calculator'!A:A,0),0),0)</f>
        <v>25967.835205236315</v>
      </c>
      <c r="K13" s="455">
        <f t="shared" ca="1" si="2"/>
        <v>12534.831790612305</v>
      </c>
      <c r="L13" s="455">
        <f t="shared" ca="1" si="3"/>
        <v>3020894.4615375651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2111021.9959119069</v>
      </c>
      <c r="C14" s="458">
        <f t="shared" si="0"/>
        <v>84970.080715667049</v>
      </c>
      <c r="D14" s="458">
        <f ca="1">SUMIF(G:G,7,K:K)</f>
        <v>105667.09142900433</v>
      </c>
      <c r="E14" s="458">
        <f t="shared" ca="1" si="1"/>
        <v>2131719.0066252444</v>
      </c>
      <c r="F14" s="442"/>
      <c r="G14" s="470">
        <v>1</v>
      </c>
      <c r="H14" s="470">
        <v>7</v>
      </c>
      <c r="I14" s="455">
        <f t="shared" ca="1" si="5"/>
        <v>3020894.4615375651</v>
      </c>
      <c r="J14" s="455">
        <f t="array" ref="J14">IFERROR(INDEX('Retirement Calculator'!J:J,MATCH('Isaac 401k'!N14,'Retirement Calculator'!A:A,0),0),0)</f>
        <v>25967.835205236315</v>
      </c>
      <c r="K14" s="455">
        <f t="shared" ca="1" si="2"/>
        <v>12478.86094305137</v>
      </c>
      <c r="L14" s="455">
        <f t="shared" ca="1" si="3"/>
        <v>3007405.4872753802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2131719.0066252444</v>
      </c>
      <c r="C15" s="458">
        <f t="shared" si="0"/>
        <v>84970.080715667049</v>
      </c>
      <c r="D15" s="458">
        <f ca="1">SUMIF(G:G,8,K:K)</f>
        <v>106725.98977757721</v>
      </c>
      <c r="E15" s="458">
        <f t="shared" ca="1" si="1"/>
        <v>2153474.9156871545</v>
      </c>
      <c r="F15" s="442"/>
      <c r="G15" s="470">
        <v>1</v>
      </c>
      <c r="H15" s="470">
        <v>8</v>
      </c>
      <c r="I15" s="455">
        <f t="shared" ca="1" si="5"/>
        <v>3007405.4872753802</v>
      </c>
      <c r="J15" s="455">
        <f t="array" ref="J15">IFERROR(INDEX('Retirement Calculator'!J:J,MATCH('Isaac 401k'!N15,'Retirement Calculator'!A:A,0),0),0)</f>
        <v>25967.835205236315</v>
      </c>
      <c r="K15" s="455">
        <f t="shared" ca="1" si="2"/>
        <v>12422.656883625599</v>
      </c>
      <c r="L15" s="455">
        <f t="shared" ca="1" si="3"/>
        <v>2993860.3089537695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2153474.9156871545</v>
      </c>
      <c r="C16" s="458">
        <f t="shared" si="0"/>
        <v>77532.985115667063</v>
      </c>
      <c r="D16" s="458">
        <f ca="1">SUMIF(G:G,9,K:K)</f>
        <v>108027.59746166624</v>
      </c>
      <c r="E16" s="458">
        <f t="shared" ca="1" si="1"/>
        <v>2183969.5280331536</v>
      </c>
      <c r="F16" s="442"/>
      <c r="G16" s="470">
        <v>1</v>
      </c>
      <c r="H16" s="470">
        <v>9</v>
      </c>
      <c r="I16" s="455">
        <f t="shared" ca="1" si="5"/>
        <v>2993860.3089537695</v>
      </c>
      <c r="J16" s="455">
        <f t="array" ref="J16">IFERROR(INDEX('Retirement Calculator'!J:J,MATCH('Isaac 401k'!N16,'Retirement Calculator'!A:A,0),0),0)</f>
        <v>25967.835205236315</v>
      </c>
      <c r="K16" s="455">
        <f t="shared" ca="1" si="2"/>
        <v>12366.218640618888</v>
      </c>
      <c r="L16" s="455">
        <f t="shared" ca="1" si="3"/>
        <v>2980258.692389152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2183969.5280331536</v>
      </c>
      <c r="C17" s="458">
        <f t="shared" si="0"/>
        <v>76856.885515667076</v>
      </c>
      <c r="D17" s="458">
        <f ca="1">SUMIF(G:G,10,K:K)</f>
        <v>109622.35024314825</v>
      </c>
      <c r="E17" s="458">
        <f t="shared" ca="1" si="1"/>
        <v>2216734.992760635</v>
      </c>
      <c r="F17" s="442"/>
      <c r="G17" s="470">
        <v>1</v>
      </c>
      <c r="H17" s="470">
        <v>10</v>
      </c>
      <c r="I17" s="455">
        <f t="shared" ca="1" si="5"/>
        <v>2980258.692389152</v>
      </c>
      <c r="J17" s="455">
        <f t="array" ref="J17">IFERROR(INDEX('Retirement Calculator'!J:J,MATCH('Isaac 401k'!N17,'Retirement Calculator'!A:A,0),0),0)</f>
        <v>25967.835205236315</v>
      </c>
      <c r="K17" s="455">
        <f t="shared" ca="1" si="2"/>
        <v>12309.545238266315</v>
      </c>
      <c r="L17" s="455">
        <f t="shared" ca="1" si="3"/>
        <v>2966600.4024221818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2216734.992760635</v>
      </c>
      <c r="C18" s="458">
        <f t="shared" si="0"/>
        <v>76856.885515667076</v>
      </c>
      <c r="D18" s="458">
        <f ca="1">SUMIF(G:G,11,K:K)</f>
        <v>111298.69360358304</v>
      </c>
      <c r="E18" s="458">
        <f t="shared" ca="1" si="1"/>
        <v>2251176.8008485511</v>
      </c>
      <c r="F18" s="442"/>
      <c r="G18" s="470">
        <v>1</v>
      </c>
      <c r="H18" s="470">
        <v>11</v>
      </c>
      <c r="I18" s="455">
        <f t="shared" ca="1" si="5"/>
        <v>2966600.4024221818</v>
      </c>
      <c r="J18" s="455">
        <f t="array" ref="J18">IFERROR(INDEX('Retirement Calculator'!J:J,MATCH('Isaac 401k'!N18,'Retirement Calculator'!A:A,0),0),0)</f>
        <v>25967.835205236315</v>
      </c>
      <c r="K18" s="455">
        <f t="shared" ca="1" si="2"/>
        <v>12252.635696737272</v>
      </c>
      <c r="L18" s="455">
        <f t="shared" ca="1" si="3"/>
        <v>2952885.2029136824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2251176.8008485511</v>
      </c>
      <c r="C19" s="458">
        <f t="shared" si="0"/>
        <v>76856.885515667076</v>
      </c>
      <c r="D19" s="458">
        <f ca="1">SUMIF(G:G,12,K:K)</f>
        <v>113060.80187183912</v>
      </c>
      <c r="E19" s="458">
        <f t="shared" ca="1" si="1"/>
        <v>2287380.717204723</v>
      </c>
      <c r="F19" s="442"/>
      <c r="G19" s="470">
        <v>1</v>
      </c>
      <c r="H19" s="470">
        <v>12</v>
      </c>
      <c r="I19" s="455">
        <f t="shared" ca="1" si="5"/>
        <v>2952885.2029136824</v>
      </c>
      <c r="J19" s="455">
        <f t="array" ref="J19">IFERROR(INDEX('Retirement Calculator'!J:J,MATCH('Isaac 401k'!N19,'Retirement Calculator'!A:A,0),0),0)</f>
        <v>25967.835205236315</v>
      </c>
      <c r="K19" s="455">
        <f t="shared" ca="1" si="2"/>
        <v>12195.489032118525</v>
      </c>
      <c r="L19" s="455">
        <f t="shared" ca="1" si="3"/>
        <v>2939112.8567405646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2287380.717204723</v>
      </c>
      <c r="C20" s="458">
        <f t="shared" si="0"/>
        <v>76856.885515667076</v>
      </c>
      <c r="D20" s="458">
        <f ca="1">SUMIF(G:G,13,K:K)</f>
        <v>114913.06294337226</v>
      </c>
      <c r="E20" s="458">
        <f t="shared" ca="1" si="1"/>
        <v>2325436.8946324284</v>
      </c>
      <c r="F20" s="442"/>
      <c r="G20" s="470">
        <v>2</v>
      </c>
      <c r="H20" s="470">
        <v>13</v>
      </c>
      <c r="I20" s="455">
        <f t="shared" ca="1" si="5"/>
        <v>2939112.8567405646</v>
      </c>
      <c r="J20" s="455">
        <f t="array" ref="J20">IFERROR(INDEX('Retirement Calculator'!J:J,MATCH('Isaac 401k'!N20,'Retirement Calculator'!A:A,0),0),0)</f>
        <v>25967.835205236315</v>
      </c>
      <c r="K20" s="455">
        <f t="shared" ca="1" si="2"/>
        <v>12138.104256397201</v>
      </c>
      <c r="L20" s="455">
        <f t="shared" ca="1" si="3"/>
        <v>2925283.1257917252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2325436.8946324284</v>
      </c>
      <c r="C21" s="458">
        <f t="shared" si="0"/>
        <v>76856.885515667076</v>
      </c>
      <c r="D21" s="458">
        <f ca="1">SUMIF(G:G,14,K:K)</f>
        <v>116860.08920669755</v>
      </c>
      <c r="E21" s="458">
        <f t="shared" ca="1" si="1"/>
        <v>2365440.0983234588</v>
      </c>
      <c r="F21" s="442"/>
      <c r="G21" s="470">
        <v>2</v>
      </c>
      <c r="H21" s="470">
        <v>14</v>
      </c>
      <c r="I21" s="455">
        <f t="shared" ca="1" si="5"/>
        <v>2925283.1257917252</v>
      </c>
      <c r="J21" s="455">
        <f t="array" ref="J21">IFERROR(INDEX('Retirement Calculator'!J:J,MATCH('Isaac 401k'!N21,'Retirement Calculator'!A:A,0),0),0)</f>
        <v>25967.835205236315</v>
      </c>
      <c r="K21" s="455">
        <f t="shared" ca="1" si="2"/>
        <v>12080.480377443702</v>
      </c>
      <c r="L21" s="455">
        <f t="shared" ca="1" si="3"/>
        <v>2911395.7709639324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2365440.0983234588</v>
      </c>
      <c r="C22" s="458">
        <f t="shared" si="0"/>
        <v>76856.885515667076</v>
      </c>
      <c r="D22" s="458">
        <f ca="1">SUMIF(G:G,15,K:K)</f>
        <v>118906.7290288801</v>
      </c>
      <c r="E22" s="458">
        <f t="shared" ca="1" si="1"/>
        <v>2407489.9418366719</v>
      </c>
      <c r="F22" s="442"/>
      <c r="G22" s="470">
        <v>2</v>
      </c>
      <c r="H22" s="470">
        <v>15</v>
      </c>
      <c r="I22" s="455">
        <f t="shared" ca="1" si="5"/>
        <v>2911395.7709639324</v>
      </c>
      <c r="J22" s="455">
        <f t="array" ref="J22">IFERROR(INDEX('Retirement Calculator'!J:J,MATCH('Isaac 401k'!N22,'Retirement Calculator'!A:A,0),0),0)</f>
        <v>25967.835205236315</v>
      </c>
      <c r="K22" s="455">
        <f t="shared" ca="1" si="2"/>
        <v>12022.616398994567</v>
      </c>
      <c r="L22" s="455">
        <f t="shared" ca="1" si="3"/>
        <v>2897450.5521576903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2407489.9418366719</v>
      </c>
      <c r="C23" s="458">
        <f t="shared" si="0"/>
        <v>76856.885515667076</v>
      </c>
      <c r="D23" s="458">
        <f ca="1">SUMIF(G:G,16,K:K)</f>
        <v>121058.07882864586</v>
      </c>
      <c r="E23" s="458">
        <f t="shared" ca="1" si="1"/>
        <v>2451691.1351496507</v>
      </c>
      <c r="F23" s="442"/>
      <c r="G23" s="470">
        <v>2</v>
      </c>
      <c r="H23" s="470">
        <v>16</v>
      </c>
      <c r="I23" s="455">
        <f t="shared" ca="1" si="5"/>
        <v>2897450.5521576903</v>
      </c>
      <c r="J23" s="455">
        <f t="array" ref="J23">IFERROR(INDEX('Retirement Calculator'!J:J,MATCH('Isaac 401k'!N23,'Retirement Calculator'!A:A,0),0),0)</f>
        <v>25967.835205236315</v>
      </c>
      <c r="K23" s="455">
        <f t="shared" ca="1" si="2"/>
        <v>11964.511320635223</v>
      </c>
      <c r="L23" s="455">
        <f t="shared" ca="1" si="3"/>
        <v>2883447.228273089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2451691.1351496507</v>
      </c>
      <c r="C24" s="458">
        <f t="shared" si="0"/>
        <v>76856.885515667076</v>
      </c>
      <c r="D24" s="458">
        <f ca="1">SUMIF(G:G,17,K:K)</f>
        <v>123319.49576717509</v>
      </c>
      <c r="E24" s="458">
        <f t="shared" ca="1" si="1"/>
        <v>2498153.7454011589</v>
      </c>
      <c r="F24" s="442"/>
      <c r="G24" s="470">
        <v>2</v>
      </c>
      <c r="H24" s="470">
        <v>17</v>
      </c>
      <c r="I24" s="455">
        <f t="shared" ca="1" si="5"/>
        <v>2883447.228273089</v>
      </c>
      <c r="J24" s="455">
        <f t="array" ref="J24">IFERROR(INDEX('Retirement Calculator'!J:J,MATCH('Isaac 401k'!N24,'Retirement Calculator'!A:A,0),0),0)</f>
        <v>25967.835205236315</v>
      </c>
      <c r="K24" s="455">
        <f t="shared" ca="1" si="2"/>
        <v>11906.164137782718</v>
      </c>
      <c r="L24" s="455">
        <f t="shared" ca="1" si="3"/>
        <v>2869385.5572056351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2498153.7454011589</v>
      </c>
      <c r="C25" s="458">
        <f t="shared" si="0"/>
        <v>76856.885515667076</v>
      </c>
      <c r="D25" s="458">
        <f ca="1">SUMIF(G:G,18,K:K)</f>
        <v>125696.61108818138</v>
      </c>
      <c r="E25" s="458">
        <f t="shared" ca="1" si="1"/>
        <v>2546993.4709736733</v>
      </c>
      <c r="F25" s="442"/>
      <c r="G25" s="470">
        <v>2</v>
      </c>
      <c r="H25" s="470">
        <v>18</v>
      </c>
      <c r="I25" s="455">
        <f t="shared" ca="1" si="5"/>
        <v>2869385.5572056351</v>
      </c>
      <c r="J25" s="455">
        <f t="array" ref="J25">IFERROR(INDEX('Retirement Calculator'!J:J,MATCH('Isaac 401k'!N25,'Retirement Calculator'!A:A,0),0),0)</f>
        <v>25967.835205236315</v>
      </c>
      <c r="K25" s="455">
        <f t="shared" ca="1" si="2"/>
        <v>11847.573841668327</v>
      </c>
      <c r="L25" s="455">
        <f t="shared" ca="1" si="3"/>
        <v>2855265.2958420669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2546993.4709736733</v>
      </c>
      <c r="C26" s="458">
        <f t="shared" si="0"/>
        <v>76856.885515667076</v>
      </c>
      <c r="D26" s="458">
        <f ca="1">SUMIF(G:G,19,K:K)</f>
        <v>128195.34414049413</v>
      </c>
      <c r="E26" s="458">
        <f t="shared" ca="1" si="1"/>
        <v>2598331.9295985005</v>
      </c>
      <c r="F26" s="442"/>
      <c r="G26" s="470">
        <v>2</v>
      </c>
      <c r="H26" s="470">
        <v>19</v>
      </c>
      <c r="I26" s="455">
        <f t="shared" ca="1" si="5"/>
        <v>2855265.2958420669</v>
      </c>
      <c r="J26" s="455">
        <f t="array" ref="J26">IFERROR(INDEX('Retirement Calculator'!J:J,MATCH('Isaac 401k'!N26,'Retirement Calculator'!A:A,0),0),0)</f>
        <v>25967.835205236315</v>
      </c>
      <c r="K26" s="455">
        <f t="shared" ca="1" si="2"/>
        <v>11788.739419320127</v>
      </c>
      <c r="L26" s="455">
        <f t="shared" ca="1" si="3"/>
        <v>2841086.2000561506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2598331.9295985005</v>
      </c>
      <c r="C27" s="458">
        <f t="shared" si="0"/>
        <v>76856.885515667076</v>
      </c>
      <c r="D27" s="458">
        <f ca="1">SUMIF(G:G,20,K:K)</f>
        <v>130821.91711806301</v>
      </c>
      <c r="E27" s="458">
        <f t="shared" ca="1" si="1"/>
        <v>2652296.9612008967</v>
      </c>
      <c r="F27" s="442"/>
      <c r="G27" s="470">
        <v>2</v>
      </c>
      <c r="H27" s="470">
        <v>20</v>
      </c>
      <c r="I27" s="455">
        <f t="shared" ca="1" si="5"/>
        <v>2841086.2000561506</v>
      </c>
      <c r="J27" s="455">
        <f t="array" ref="J27">IFERROR(INDEX('Retirement Calculator'!J:J,MATCH('Isaac 401k'!N27,'Retirement Calculator'!A:A,0),0),0)</f>
        <v>25967.835205236315</v>
      </c>
      <c r="K27" s="455">
        <f t="shared" ca="1" si="2"/>
        <v>11729.659853545476</v>
      </c>
      <c r="L27" s="455">
        <f t="shared" ca="1" si="3"/>
        <v>2826848.0247044596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2652296.9612008967</v>
      </c>
      <c r="C28" s="458">
        <f t="shared" si="0"/>
        <v>76856.885515667076</v>
      </c>
      <c r="D28" s="458">
        <f ca="1">SUMIF(G:G,21,K:K)</f>
        <v>133582.87055408917</v>
      </c>
      <c r="E28" s="458">
        <f t="shared" ca="1" si="1"/>
        <v>2709022.9462393187</v>
      </c>
      <c r="F28" s="442"/>
      <c r="G28" s="470">
        <v>2</v>
      </c>
      <c r="H28" s="470">
        <v>21</v>
      </c>
      <c r="I28" s="455">
        <f t="shared" ca="1" si="5"/>
        <v>2826848.0247044596</v>
      </c>
      <c r="J28" s="455">
        <f t="array" ref="J28">IFERROR(INDEX('Retirement Calculator'!J:J,MATCH('Isaac 401k'!N28,'Retirement Calculator'!A:A,0),0),0)</f>
        <v>25967.835205236315</v>
      </c>
      <c r="K28" s="455">
        <f t="shared" ca="1" si="2"/>
        <v>11670.334122913429</v>
      </c>
      <c r="L28" s="455">
        <f t="shared" ca="1" si="3"/>
        <v>2812550.5236221366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2709022.9462393187</v>
      </c>
      <c r="C29" s="458">
        <f t="shared" si="0"/>
        <v>76856.885515667076</v>
      </c>
      <c r="D29" s="458">
        <f ca="1">SUMIF(G:G,22,K:K)</f>
        <v>136485.07960786554</v>
      </c>
      <c r="E29" s="458">
        <f t="shared" ca="1" si="1"/>
        <v>2768651.140331517</v>
      </c>
      <c r="F29" s="442"/>
      <c r="G29" s="470">
        <v>2</v>
      </c>
      <c r="H29" s="470">
        <v>22</v>
      </c>
      <c r="I29" s="455">
        <f t="shared" ca="1" si="5"/>
        <v>2812550.5236221366</v>
      </c>
      <c r="J29" s="455">
        <f t="array" ref="J29">IFERROR(INDEX('Retirement Calculator'!J:J,MATCH('Isaac 401k'!N29,'Retirement Calculator'!A:A,0),0),0)</f>
        <v>25967.835205236315</v>
      </c>
      <c r="K29" s="455">
        <f t="shared" ca="1" si="2"/>
        <v>11610.761201737083</v>
      </c>
      <c r="L29" s="455">
        <f t="shared" ca="1" si="3"/>
        <v>2798193.4496186371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2768651.140331517</v>
      </c>
      <c r="C30" s="458">
        <f t="shared" si="0"/>
        <v>76856.885515667076</v>
      </c>
      <c r="D30" s="458">
        <f ca="1">SUMIF(G:G,23,K:K)</f>
        <v>139535.77118488264</v>
      </c>
      <c r="E30" s="458">
        <f t="shared" ca="1" si="1"/>
        <v>2831330.0260007326</v>
      </c>
      <c r="F30" s="442"/>
      <c r="G30" s="470">
        <v>2</v>
      </c>
      <c r="H30" s="470">
        <v>23</v>
      </c>
      <c r="I30" s="455">
        <f t="shared" ca="1" si="5"/>
        <v>2798193.4496186371</v>
      </c>
      <c r="J30" s="455">
        <f t="array" ref="J30">IFERROR(INDEX('Retirement Calculator'!J:J,MATCH('Isaac 401k'!N30,'Retirement Calculator'!A:A,0),0),0)</f>
        <v>25967.835205236315</v>
      </c>
      <c r="K30" s="455">
        <f t="shared" ca="1" si="2"/>
        <v>11550.940060055837</v>
      </c>
      <c r="L30" s="455">
        <f t="shared" ca="1" si="3"/>
        <v>2783776.5544734565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2831330.0260007326</v>
      </c>
      <c r="C31" s="458">
        <f t="shared" si="0"/>
        <v>76856.885515667076</v>
      </c>
      <c r="D31" s="458">
        <f ca="1">SUMIF(G:G,24,K:K)</f>
        <v>142742.54193283175</v>
      </c>
      <c r="E31" s="458">
        <f t="shared" ca="1" si="1"/>
        <v>2897215.6824178975</v>
      </c>
      <c r="F31" s="442"/>
      <c r="G31" s="470">
        <v>2</v>
      </c>
      <c r="H31" s="470">
        <v>24</v>
      </c>
      <c r="I31" s="455">
        <f t="shared" ca="1" si="5"/>
        <v>2783776.5544734565</v>
      </c>
      <c r="J31" s="455">
        <f t="array" ref="J31">IFERROR(INDEX('Retirement Calculator'!J:J,MATCH('Isaac 401k'!N31,'Retirement Calculator'!A:A,0),0),0)</f>
        <v>25967.835205236315</v>
      </c>
      <c r="K31" s="455">
        <f t="shared" ca="1" si="2"/>
        <v>11490.869663617583</v>
      </c>
      <c r="L31" s="455">
        <f t="shared" ca="1" si="3"/>
        <v>2769299.5889318376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2897215.6824178975</v>
      </c>
      <c r="C32" s="458">
        <f t="shared" si="0"/>
        <v>76856.885515667076</v>
      </c>
      <c r="D32" s="458">
        <f ca="1">SUMIF(G:G,25,K:K)</f>
        <v>146113.37715831757</v>
      </c>
      <c r="E32" s="458">
        <f t="shared" ca="1" si="1"/>
        <v>2966472.1740605482</v>
      </c>
      <c r="F32" s="442"/>
      <c r="G32" s="470">
        <v>3</v>
      </c>
      <c r="H32" s="470">
        <v>25</v>
      </c>
      <c r="I32" s="455">
        <f t="shared" ca="1" si="5"/>
        <v>2769299.5889318376</v>
      </c>
      <c r="J32" s="455">
        <f t="array" ref="J32">IFERROR(INDEX('Retirement Calculator'!J:J,MATCH('Isaac 401k'!N32,'Retirement Calculator'!A:A,0),0),0)</f>
        <v>25967.835205236315</v>
      </c>
      <c r="K32" s="455">
        <f t="shared" ca="1" si="2"/>
        <v>11430.548973860838</v>
      </c>
      <c r="L32" s="455">
        <f t="shared" ca="1" si="3"/>
        <v>2754762.3027004618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2966472.1740605482</v>
      </c>
      <c r="C33" s="458">
        <f t="shared" si="0"/>
        <v>76856.885515667076</v>
      </c>
      <c r="D33" s="458">
        <f ca="1">SUMIF(G:G,26,K:K)</f>
        <v>149656.67071138584</v>
      </c>
      <c r="E33" s="458">
        <f t="shared" ca="1" si="1"/>
        <v>3039271.9592562672</v>
      </c>
      <c r="F33" s="442"/>
      <c r="G33" s="470">
        <v>3</v>
      </c>
      <c r="H33" s="470">
        <v>26</v>
      </c>
      <c r="I33" s="455">
        <f t="shared" ca="1" si="5"/>
        <v>2754762.3027004618</v>
      </c>
      <c r="J33" s="455">
        <f t="array" ref="J33">IFERROR(INDEX('Retirement Calculator'!J:J,MATCH('Isaac 401k'!N33,'Retirement Calculator'!A:A,0),0),0)</f>
        <v>25967.835205236315</v>
      </c>
      <c r="K33" s="455">
        <f t="shared" ca="1" si="2"/>
        <v>11369.976947896772</v>
      </c>
      <c r="L33" s="455">
        <f t="shared" ca="1" si="3"/>
        <v>2740164.444443122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3039271.9592562672</v>
      </c>
      <c r="C34" s="458">
        <f t="shared" si="0"/>
        <v>76856.885515667076</v>
      </c>
      <c r="D34" s="458">
        <f ca="1">SUMIF(G:G,27,K:K)</f>
        <v>153381.24588738126</v>
      </c>
      <c r="E34" s="458">
        <f t="shared" ca="1" si="1"/>
        <v>3115796.3196279816</v>
      </c>
      <c r="F34" s="442"/>
      <c r="G34" s="470">
        <v>3</v>
      </c>
      <c r="H34" s="470">
        <v>27</v>
      </c>
      <c r="I34" s="455">
        <f t="shared" ca="1" si="5"/>
        <v>2740164.444443122</v>
      </c>
      <c r="J34" s="455">
        <f t="array" ref="J34">IFERROR(INDEX('Retirement Calculator'!J:J,MATCH('Isaac 401k'!N34,'Retirement Calculator'!A:A,0),0),0)</f>
        <v>25967.835205236315</v>
      </c>
      <c r="K34" s="455">
        <f t="shared" ca="1" si="2"/>
        <v>11309.152538491189</v>
      </c>
      <c r="L34" s="455">
        <f t="shared" ca="1" si="3"/>
        <v>2725505.761776377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3115796.3196279816</v>
      </c>
      <c r="C35" s="458">
        <f t="shared" si="0"/>
        <v>76856.885515667076</v>
      </c>
      <c r="D35" s="458">
        <f ca="1">SUMIF(G:G,28,K:K)</f>
        <v>157296.37739818371</v>
      </c>
      <c r="E35" s="458">
        <f t="shared" ca="1" si="1"/>
        <v>3196235.8115104982</v>
      </c>
      <c r="F35" s="442"/>
      <c r="G35" s="470">
        <v>3</v>
      </c>
      <c r="H35" s="470">
        <v>28</v>
      </c>
      <c r="I35" s="455">
        <f t="shared" ca="1" si="5"/>
        <v>2725505.761776377</v>
      </c>
      <c r="J35" s="455">
        <f t="array" ref="J35">IFERROR(INDEX('Retirement Calculator'!J:J,MATCH('Isaac 401k'!N35,'Retirement Calculator'!A:A,0),0),0)</f>
        <v>25967.835205236315</v>
      </c>
      <c r="K35" s="455">
        <f t="shared" ca="1" si="2"/>
        <v>11248.07469404642</v>
      </c>
      <c r="L35" s="455">
        <f t="shared" ca="1" si="3"/>
        <v>2710786.0012651868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3196235.8115104982</v>
      </c>
      <c r="C36" s="458">
        <f t="shared" si="0"/>
        <v>76856.885515667076</v>
      </c>
      <c r="D36" s="458">
        <f ca="1">SUMIF(G:G,29,K:K)</f>
        <v>161411.81446753538</v>
      </c>
      <c r="E36" s="458">
        <f t="shared" ca="1" si="1"/>
        <v>3280790.7404623665</v>
      </c>
      <c r="F36" s="442"/>
      <c r="G36" s="470">
        <v>3</v>
      </c>
      <c r="H36" s="470">
        <v>29</v>
      </c>
      <c r="I36" s="455">
        <f t="shared" ca="1" si="5"/>
        <v>2710786.0012651868</v>
      </c>
      <c r="J36" s="455">
        <f t="array" ref="J36">IFERROR(INDEX('Retirement Calculator'!J:J,MATCH('Isaac 401k'!N36,'Retirement Calculator'!A:A,0),0),0)</f>
        <v>25967.835205236315</v>
      </c>
      <c r="K36" s="455">
        <f t="shared" ca="1" si="2"/>
        <v>11186.742358583126</v>
      </c>
      <c r="L36" s="455">
        <f t="shared" ca="1" si="3"/>
        <v>2696004.9084185334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3280790.7404623665</v>
      </c>
      <c r="C37" s="458">
        <f t="shared" si="0"/>
        <v>76856.885515667076</v>
      </c>
      <c r="D37" s="458">
        <f ca="1">SUMIF(G:G,30,K:K)</f>
        <v>165737.80510796802</v>
      </c>
      <c r="E37" s="458">
        <f t="shared" ca="1" si="1"/>
        <v>3369671.6600546674</v>
      </c>
      <c r="F37" s="442"/>
      <c r="G37" s="470">
        <v>3</v>
      </c>
      <c r="H37" s="470">
        <v>30</v>
      </c>
      <c r="I37" s="455">
        <f t="shared" ca="1" si="5"/>
        <v>2696004.9084185334</v>
      </c>
      <c r="J37" s="455">
        <f t="array" ref="J37">IFERROR(INDEX('Retirement Calculator'!J:J,MATCH('Isaac 401k'!N37,'Retirement Calculator'!A:A,0),0),0)</f>
        <v>25967.835205236315</v>
      </c>
      <c r="K37" s="455">
        <f t="shared" ca="1" si="2"/>
        <v>11125.154471722071</v>
      </c>
      <c r="L37" s="455">
        <f t="shared" ca="1" si="3"/>
        <v>2681162.2276850189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3369671.6600546674</v>
      </c>
      <c r="C38" s="458">
        <f t="shared" si="0"/>
        <v>76856.885515667076</v>
      </c>
      <c r="D38" s="458">
        <f ca="1">SUMIF(G:G,31,K:K)</f>
        <v>170285.12163978373</v>
      </c>
      <c r="E38" s="458">
        <f t="shared" ca="1" si="1"/>
        <v>3463099.8961787838</v>
      </c>
      <c r="F38" s="442"/>
      <c r="G38" s="470">
        <v>3</v>
      </c>
      <c r="H38" s="470">
        <v>31</v>
      </c>
      <c r="I38" s="455">
        <f t="shared" ca="1" si="5"/>
        <v>2681162.2276850189</v>
      </c>
      <c r="J38" s="455">
        <f t="array" ref="J38">IFERROR(INDEX('Retirement Calculator'!J:J,MATCH('Isaac 401k'!N38,'Retirement Calculator'!A:A,0),0),0)</f>
        <v>25967.835205236315</v>
      </c>
      <c r="K38" s="455">
        <f t="shared" ca="1" si="2"/>
        <v>11063.309968665761</v>
      </c>
      <c r="L38" s="455">
        <f t="shared" ca="1" si="3"/>
        <v>2666257.7024484482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3463099.8961787838</v>
      </c>
      <c r="C39" s="458">
        <f t="shared" si="0"/>
        <v>76856.885515667076</v>
      </c>
      <c r="D39" s="458">
        <f ca="1">SUMIF(G:G,32,K:K)</f>
        <v>175065.08751563611</v>
      </c>
      <c r="E39" s="458">
        <f t="shared" ca="1" si="1"/>
        <v>3561308.0981787527</v>
      </c>
      <c r="F39" s="442"/>
      <c r="G39" s="470">
        <v>3</v>
      </c>
      <c r="H39" s="470">
        <v>32</v>
      </c>
      <c r="I39" s="455">
        <f t="shared" ca="1" si="5"/>
        <v>2666257.7024484482</v>
      </c>
      <c r="J39" s="455">
        <f t="array" ref="J39">IFERROR(INDEX('Retirement Calculator'!J:J,MATCH('Isaac 401k'!N39,'Retirement Calculator'!A:A,0),0),0)</f>
        <v>25967.835205236315</v>
      </c>
      <c r="K39" s="455">
        <f t="shared" ca="1" si="2"/>
        <v>11001.207780180048</v>
      </c>
      <c r="L39" s="455">
        <f t="shared" ca="1" si="3"/>
        <v>2651291.0750233917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3561308.0981787527</v>
      </c>
      <c r="C40" s="458">
        <f t="shared" si="0"/>
        <v>76856.885515667076</v>
      </c>
      <c r="D40" s="458">
        <f ca="1">SUMIF(G:G,33,K:K)</f>
        <v>180089.60551750698</v>
      </c>
      <c r="E40" s="458">
        <f t="shared" ca="1" si="1"/>
        <v>3664540.8181805927</v>
      </c>
      <c r="F40" s="442"/>
      <c r="G40" s="470">
        <v>3</v>
      </c>
      <c r="H40" s="470">
        <v>33</v>
      </c>
      <c r="I40" s="455">
        <f t="shared" ca="1" si="5"/>
        <v>2651291.0750233917</v>
      </c>
      <c r="J40" s="455">
        <f t="array" ref="J40">IFERROR(INDEX('Retirement Calculator'!J:J,MATCH('Isaac 401k'!N40,'Retirement Calculator'!A:A,0),0),0)</f>
        <v>25967.835205236315</v>
      </c>
      <c r="K40" s="455">
        <f t="shared" ca="1" si="2"/>
        <v>10938.846832575648</v>
      </c>
      <c r="L40" s="455">
        <f t="shared" ca="1" si="3"/>
        <v>2636262.086650731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3664540.8181805927</v>
      </c>
      <c r="C41" s="458">
        <f t="shared" si="0"/>
        <v>76856.885515667076</v>
      </c>
      <c r="D41" s="458">
        <f ca="1">SUMIF(G:G,34,K:K)</f>
        <v>185371.18739629455</v>
      </c>
      <c r="E41" s="458">
        <f t="shared" ca="1" si="1"/>
        <v>3773055.1200612201</v>
      </c>
      <c r="F41" s="442"/>
      <c r="G41" s="470">
        <v>3</v>
      </c>
      <c r="H41" s="470">
        <v>34</v>
      </c>
      <c r="I41" s="455">
        <f t="shared" ca="1" si="5"/>
        <v>2636262.086650731</v>
      </c>
      <c r="J41" s="455">
        <f t="array" ref="J41">IFERROR(INDEX('Retirement Calculator'!J:J,MATCH('Isaac 401k'!N41,'Retirement Calculator'!A:A,0),0),0)</f>
        <v>25967.835205236315</v>
      </c>
      <c r="K41" s="455">
        <f t="shared" ca="1" si="2"/>
        <v>10876.226047689561</v>
      </c>
      <c r="L41" s="455">
        <f t="shared" ca="1" si="3"/>
        <v>2621170.4774931842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3773055.1200612201</v>
      </c>
      <c r="C42" s="458">
        <f t="shared" si="0"/>
        <v>76856.885515667076</v>
      </c>
      <c r="D42" s="458">
        <f ca="1">SUMIF(G:G,35,K:K)</f>
        <v>190922.98502781874</v>
      </c>
      <c r="E42" s="458">
        <f t="shared" ca="1" si="1"/>
        <v>3887121.219573372</v>
      </c>
      <c r="F42" s="442"/>
      <c r="G42" s="470">
        <v>3</v>
      </c>
      <c r="H42" s="470">
        <v>35</v>
      </c>
      <c r="I42" s="455">
        <f t="shared" ca="1" si="5"/>
        <v>2621170.4774931842</v>
      </c>
      <c r="J42" s="455">
        <f t="array" ref="J42">IFERROR(INDEX('Retirement Calculator'!J:J,MATCH('Isaac 401k'!N42,'Retirement Calculator'!A:A,0),0),0)</f>
        <v>25967.835205236315</v>
      </c>
      <c r="K42" s="455">
        <f t="shared" ca="1" si="2"/>
        <v>10813.344342866449</v>
      </c>
      <c r="L42" s="455">
        <f t="shared" ca="1" si="3"/>
        <v>2606015.9866308141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3887121.219573372</v>
      </c>
      <c r="C43" s="458">
        <f t="shared" si="0"/>
        <v>76856.885515667076</v>
      </c>
      <c r="D43" s="458">
        <f ca="1">SUMIF(G:G,36,K:K)</f>
        <v>196758.82316282688</v>
      </c>
      <c r="E43" s="458">
        <f t="shared" ca="1" si="1"/>
        <v>4007023.1572205317</v>
      </c>
      <c r="F43" s="442"/>
      <c r="G43" s="470">
        <v>3</v>
      </c>
      <c r="H43" s="470">
        <v>36</v>
      </c>
      <c r="I43" s="455">
        <f t="shared" ca="1" si="5"/>
        <v>2606015.9866308141</v>
      </c>
      <c r="J43" s="455">
        <f t="array" ref="J43">IFERROR(INDEX('Retirement Calculator'!J:J,MATCH('Isaac 401k'!N43,'Retirement Calculator'!A:A,0),0),0)</f>
        <v>25967.835205236315</v>
      </c>
      <c r="K43" s="455">
        <f t="shared" ca="1" si="2"/>
        <v>10750.200630939908</v>
      </c>
      <c r="L43" s="455">
        <f t="shared" ca="1" si="3"/>
        <v>2590798.3520565177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4007023.1572205317</v>
      </c>
      <c r="C44" s="458">
        <f t="shared" si="0"/>
        <v>76856.885515667076</v>
      </c>
      <c r="D44" s="458">
        <f ca="1">SUMIF(G:G,37,K:K)</f>
        <v>202893.23385255277</v>
      </c>
      <c r="E44" s="458">
        <f t="shared" ca="1" si="1"/>
        <v>4133059.5055574174</v>
      </c>
      <c r="F44" s="442"/>
      <c r="G44" s="470">
        <v>4</v>
      </c>
      <c r="H44" s="470">
        <v>37</v>
      </c>
      <c r="I44" s="455">
        <f t="shared" ca="1" si="5"/>
        <v>2590798.3520565177</v>
      </c>
      <c r="J44" s="455">
        <f t="array" ref="J44">IFERROR(INDEX('Retirement Calculator'!J:J,MATCH('Isaac 401k'!N44,'Retirement Calculator'!A:A,0),0),0)</f>
        <v>25967.835205236315</v>
      </c>
      <c r="K44" s="455">
        <f t="shared" ca="1" si="2"/>
        <v>10686.793820213672</v>
      </c>
      <c r="L44" s="455">
        <f t="shared" ca="1" si="3"/>
        <v>2575517.3106714948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4133059.5055574174</v>
      </c>
      <c r="C45" s="458">
        <f t="shared" si="0"/>
        <v>76856.885515667076</v>
      </c>
      <c r="D45" s="458">
        <f ca="1">SUMIF(G:G,38,K:K)</f>
        <v>209341.49263555094</v>
      </c>
      <c r="E45" s="458">
        <f t="shared" ca="1" si="1"/>
        <v>4265544.1126773013</v>
      </c>
      <c r="F45" s="442"/>
      <c r="G45" s="470">
        <v>4</v>
      </c>
      <c r="H45" s="470">
        <v>38</v>
      </c>
      <c r="I45" s="455">
        <f t="shared" ca="1" si="5"/>
        <v>2575517.3106714948</v>
      </c>
      <c r="J45" s="455">
        <f t="array" ref="J45">IFERROR(INDEX('Retirement Calculator'!J:J,MATCH('Isaac 401k'!N45,'Retirement Calculator'!A:A,0),0),0)</f>
        <v>25967.835205236315</v>
      </c>
      <c r="K45" s="455">
        <f t="shared" ca="1" si="2"/>
        <v>10623.122814442742</v>
      </c>
      <c r="L45" s="455">
        <f t="shared" ca="1" si="3"/>
        <v>2560172.5982807013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4265544.1126773013</v>
      </c>
      <c r="C46" s="458">
        <f t="shared" si="0"/>
        <v>76856.885515667076</v>
      </c>
      <c r="D46" s="458">
        <f ca="1">SUMIF(G:G,39,K:K)</f>
        <v>216119.65657592006</v>
      </c>
      <c r="E46" s="458">
        <f t="shared" ca="1" si="1"/>
        <v>4404806.8837375548</v>
      </c>
      <c r="F46" s="442"/>
      <c r="G46" s="470">
        <v>4</v>
      </c>
      <c r="H46" s="470">
        <v>39</v>
      </c>
      <c r="I46" s="455">
        <f t="shared" ca="1" si="5"/>
        <v>2560172.5982807013</v>
      </c>
      <c r="J46" s="455">
        <f t="array" ref="J46">IFERROR(INDEX('Retirement Calculator'!J:J,MATCH('Isaac 401k'!N46,'Retirement Calculator'!A:A,0),0),0)</f>
        <v>25967.835205236315</v>
      </c>
      <c r="K46" s="455">
        <f t="shared" ca="1" si="2"/>
        <v>10559.186512814436</v>
      </c>
      <c r="L46" s="455">
        <f t="shared" ca="1" si="3"/>
        <v>2544763.9495882792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4404806.8837375548</v>
      </c>
      <c r="C47" s="458">
        <f t="shared" si="0"/>
        <v>76856.885515667076</v>
      </c>
      <c r="D47" s="458">
        <f ca="1">SUMIF(G:G,40,K:K)</f>
        <v>223244.60424763203</v>
      </c>
      <c r="E47" s="458">
        <f t="shared" ca="1" si="1"/>
        <v>4551194.6024695197</v>
      </c>
      <c r="F47" s="442"/>
      <c r="G47" s="470">
        <v>4</v>
      </c>
      <c r="H47" s="470">
        <v>40</v>
      </c>
      <c r="I47" s="455">
        <f t="shared" ca="1" si="5"/>
        <v>2544763.9495882792</v>
      </c>
      <c r="J47" s="455">
        <f t="array" ref="J47">IFERROR(INDEX('Retirement Calculator'!J:J,MATCH('Isaac 401k'!N47,'Retirement Calculator'!A:A,0),0),0)</f>
        <v>25967.835205236315</v>
      </c>
      <c r="K47" s="455">
        <f t="shared" ca="1" si="2"/>
        <v>10494.983809929345</v>
      </c>
      <c r="L47" s="455">
        <f t="shared" ca="1" si="3"/>
        <v>2529291.0981929721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4551194.6024695197</v>
      </c>
      <c r="C48" s="458">
        <f t="shared" si="0"/>
        <v>76856.885515667076</v>
      </c>
      <c r="D48" s="458">
        <f ca="1">SUMIF(G:G,41,K:K)</f>
        <v>230734.07776453684</v>
      </c>
      <c r="E48" s="458">
        <f t="shared" ca="1" si="1"/>
        <v>4705071.7947183894</v>
      </c>
      <c r="F48" s="442"/>
      <c r="G48" s="470">
        <v>4</v>
      </c>
      <c r="H48" s="470">
        <v>41</v>
      </c>
      <c r="I48" s="455">
        <f t="shared" ca="1" si="5"/>
        <v>2529291.0981929721</v>
      </c>
      <c r="J48" s="455">
        <f t="array" ref="J48">IFERROR(INDEX('Retirement Calculator'!J:J,MATCH('Isaac 401k'!N48,'Retirement Calculator'!A:A,0),0),0)</f>
        <v>25967.835205236315</v>
      </c>
      <c r="K48" s="455">
        <f t="shared" ca="1" si="2"/>
        <v>10430.513595782231</v>
      </c>
      <c r="L48" s="455">
        <f t="shared" ca="1" si="3"/>
        <v>2513753.7765835179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4705071.7947183894</v>
      </c>
      <c r="C49" s="458">
        <f t="shared" si="0"/>
        <v>76856.885515667076</v>
      </c>
      <c r="D49" s="458">
        <f ca="1">SUMIF(G:G,42,K:K)</f>
        <v>238606.72696070152</v>
      </c>
      <c r="E49" s="458">
        <f t="shared" ca="1" si="1"/>
        <v>4866821.6361634238</v>
      </c>
      <c r="F49" s="442"/>
      <c r="G49" s="470">
        <v>4</v>
      </c>
      <c r="H49" s="470">
        <v>42</v>
      </c>
      <c r="I49" s="455">
        <f t="shared" ca="1" si="5"/>
        <v>2513753.7765835179</v>
      </c>
      <c r="J49" s="455">
        <f t="array" ref="J49">IFERROR(INDEX('Retirement Calculator'!J:J,MATCH('Isaac 401k'!N49,'Retirement Calculator'!A:A,0),0),0)</f>
        <v>25967.835205236315</v>
      </c>
      <c r="K49" s="455">
        <f t="shared" ca="1" si="2"/>
        <v>10365.774755742839</v>
      </c>
      <c r="L49" s="455">
        <f t="shared" ca="1" si="3"/>
        <v>2498151.7161340243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4866821.6361634238</v>
      </c>
      <c r="C50" s="458">
        <f t="shared" si="0"/>
        <v>76856.885515667076</v>
      </c>
      <c r="D50" s="458">
        <f ca="1">SUMIF(G:G,43,K:K)</f>
        <v>246882.15583109908</v>
      </c>
      <c r="E50" s="458">
        <f t="shared" ca="1" si="1"/>
        <v>5036846.9064788558</v>
      </c>
      <c r="F50" s="442"/>
      <c r="G50" s="470">
        <v>4</v>
      </c>
      <c r="H50" s="470">
        <v>43</v>
      </c>
      <c r="I50" s="455">
        <f t="shared" ca="1" si="5"/>
        <v>2498151.7161340243</v>
      </c>
      <c r="J50" s="455">
        <f t="array" ref="J50">IFERROR(INDEX('Retirement Calculator'!J:J,MATCH('Isaac 401k'!N50,'Retirement Calculator'!A:A,0),0),0)</f>
        <v>25344.835205236312</v>
      </c>
      <c r="K50" s="455">
        <f t="shared" ca="1" si="2"/>
        <v>10303.36200386995</v>
      </c>
      <c r="L50" s="455">
        <f t="shared" ca="1" si="3"/>
        <v>2483110.2429326577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5036846.9064788558</v>
      </c>
      <c r="C51" s="458">
        <f t="shared" si="0"/>
        <v>76856.885515667076</v>
      </c>
      <c r="D51" s="458">
        <f ca="1">SUMIF(G:G,44,K:K)</f>
        <v>255580.97134829144</v>
      </c>
      <c r="E51" s="458">
        <f t="shared" ca="1" si="1"/>
        <v>5215570.9923114795</v>
      </c>
      <c r="F51" s="442"/>
      <c r="G51" s="470">
        <v>4</v>
      </c>
      <c r="H51" s="470">
        <v>44</v>
      </c>
      <c r="I51" s="455">
        <f t="shared" ca="1" si="5"/>
        <v>2483110.2429326577</v>
      </c>
      <c r="J51" s="455">
        <f t="array" ref="J51">IFERROR(INDEX('Retirement Calculator'!J:J,MATCH('Isaac 401k'!N51,'Retirement Calculator'!A:A,0),0),0)</f>
        <v>25344.835205236312</v>
      </c>
      <c r="K51" s="455">
        <f t="shared" ca="1" si="2"/>
        <v>10240.689198864255</v>
      </c>
      <c r="L51" s="455">
        <f t="shared" ca="1" si="3"/>
        <v>2468006.0969262854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5215570.9923114795</v>
      </c>
      <c r="C52" s="458">
        <f t="shared" si="0"/>
        <v>76856.885515667076</v>
      </c>
      <c r="D52" s="458">
        <f ca="1">SUMIF(G:G,45,K:K)</f>
        <v>264724.83477666648</v>
      </c>
      <c r="E52" s="458">
        <f t="shared" ca="1" si="1"/>
        <v>5403438.941572478</v>
      </c>
      <c r="F52" s="442"/>
      <c r="G52" s="470">
        <v>4</v>
      </c>
      <c r="H52" s="470">
        <v>45</v>
      </c>
      <c r="I52" s="455">
        <f t="shared" ca="1" si="5"/>
        <v>2468006.0969262854</v>
      </c>
      <c r="J52" s="455">
        <f t="array" ref="J52">IFERROR(INDEX('Retirement Calculator'!J:J,MATCH('Isaac 401k'!N52,'Retirement Calculator'!A:A,0),0),0)</f>
        <v>25344.835205236312</v>
      </c>
      <c r="K52" s="455">
        <f t="shared" ca="1" si="2"/>
        <v>10177.755257171037</v>
      </c>
      <c r="L52" s="455">
        <f t="shared" ca="1" si="3"/>
        <v>2452839.0169782201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5403438.941572478</v>
      </c>
      <c r="C53" s="458">
        <f t="shared" si="0"/>
        <v>76856.885515667076</v>
      </c>
      <c r="D53" s="458">
        <f ca="1">SUMIF(G:G,46,K:K)</f>
        <v>274336.51561200852</v>
      </c>
      <c r="E53" s="458">
        <f t="shared" ca="1" si="1"/>
        <v>5600918.5716688186</v>
      </c>
      <c r="F53" s="442"/>
      <c r="G53" s="470">
        <v>4</v>
      </c>
      <c r="H53" s="470">
        <v>46</v>
      </c>
      <c r="I53" s="455">
        <f t="shared" ca="1" si="5"/>
        <v>2452839.0169782201</v>
      </c>
      <c r="J53" s="455">
        <f t="array" ref="J53">IFERROR(INDEX('Retirement Calculator'!J:J,MATCH('Isaac 401k'!N53,'Retirement Calculator'!A:A,0),0),0)</f>
        <v>25344.835205236312</v>
      </c>
      <c r="K53" s="455">
        <f t="shared" ca="1" si="2"/>
        <v>10114.559090720764</v>
      </c>
      <c r="L53" s="455">
        <f t="shared" ca="1" si="3"/>
        <v>2437608.7408637046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5600918.5716688186</v>
      </c>
      <c r="C54" s="458">
        <f t="shared" si="0"/>
        <v>76856.885515667076</v>
      </c>
      <c r="D54" s="458">
        <f ca="1">SUMIF(G:G,47,K:K)</f>
        <v>284439.9482807201</v>
      </c>
      <c r="E54" s="458">
        <f t="shared" ca="1" si="1"/>
        <v>5808501.6344338711</v>
      </c>
      <c r="F54" s="442"/>
      <c r="G54" s="470">
        <v>4</v>
      </c>
      <c r="H54" s="470">
        <v>47</v>
      </c>
      <c r="I54" s="455">
        <f t="shared" ca="1" si="5"/>
        <v>2437608.7408637046</v>
      </c>
      <c r="J54" s="455">
        <f t="array" ref="J54">IFERROR(INDEX('Retirement Calculator'!J:J,MATCH('Isaac 401k'!N54,'Retirement Calculator'!A:A,0),0),0)</f>
        <v>25344.835205236312</v>
      </c>
      <c r="K54" s="455">
        <f t="shared" ca="1" si="2"/>
        <v>10051.099606910284</v>
      </c>
      <c r="L54" s="455">
        <f t="shared" ca="1" si="3"/>
        <v>2422315.0052653784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5808501.6344338711</v>
      </c>
      <c r="C55" s="458">
        <f t="shared" si="0"/>
        <v>76856.885515667076</v>
      </c>
      <c r="D55" s="458">
        <f ca="1">SUMIF(G:G,48,K:K)</f>
        <v>295060.29173988331</v>
      </c>
      <c r="E55" s="458">
        <f t="shared" ca="1" si="1"/>
        <v>6026705.0406580865</v>
      </c>
      <c r="F55" s="442"/>
      <c r="G55" s="470">
        <v>4</v>
      </c>
      <c r="H55" s="470">
        <v>48</v>
      </c>
      <c r="I55" s="455">
        <f t="shared" ca="1" si="5"/>
        <v>2422315.0052653784</v>
      </c>
      <c r="J55" s="455">
        <f t="array" ref="J55">IFERROR(INDEX('Retirement Calculator'!J:J,MATCH('Isaac 401k'!N55,'Retirement Calculator'!A:A,0),0),0)</f>
        <v>25344.835205236312</v>
      </c>
      <c r="K55" s="455">
        <f t="shared" ca="1" si="2"/>
        <v>9987.3757085839243</v>
      </c>
      <c r="L55" s="455">
        <f t="shared" ca="1" si="3"/>
        <v>2406957.5457687257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6026705.0406580865</v>
      </c>
      <c r="C56" s="458">
        <f t="shared" si="0"/>
        <v>76856.885515667076</v>
      </c>
      <c r="D56" s="458">
        <f ca="1">SUMIF(G:G,49,K:K)</f>
        <v>306223.99212657311</v>
      </c>
      <c r="E56" s="458">
        <f t="shared" ca="1" si="1"/>
        <v>6256072.1472689919</v>
      </c>
      <c r="F56" s="442"/>
      <c r="G56" s="470">
        <f>G55+1</f>
        <v>5</v>
      </c>
      <c r="H56" s="470">
        <v>49</v>
      </c>
      <c r="I56" s="455">
        <f t="shared" ca="1" si="5"/>
        <v>2406957.5457687257</v>
      </c>
      <c r="J56" s="455">
        <f t="array" ref="J56">IFERROR(INDEX('Retirement Calculator'!J:J,MATCH('Isaac 401k'!N56,'Retirement Calculator'!A:A,0),0),0)</f>
        <v>25344.835205236312</v>
      </c>
      <c r="K56" s="455">
        <f t="shared" ca="1" si="2"/>
        <v>9923.3862940145391</v>
      </c>
      <c r="L56" s="455">
        <f t="shared" ca="1" si="3"/>
        <v>2391536.096857504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6256072.1472689919</v>
      </c>
      <c r="C57" s="458">
        <f t="shared" si="0"/>
        <v>76856.885515667076</v>
      </c>
      <c r="D57" s="458">
        <f ca="1">SUMIF(G:G,50,K:K)</f>
        <v>317958.84861242905</v>
      </c>
      <c r="E57" s="458">
        <f t="shared" ca="1" si="1"/>
        <v>6497174.1103657531</v>
      </c>
      <c r="F57" s="442"/>
      <c r="G57" s="470">
        <f t="shared" ref="G57:G67" si="8">G56</f>
        <v>5</v>
      </c>
      <c r="H57" s="470">
        <v>50</v>
      </c>
      <c r="I57" s="455">
        <f t="shared" ca="1" si="5"/>
        <v>2391536.096857504</v>
      </c>
      <c r="J57" s="455">
        <f t="array" ref="J57">IFERROR(INDEX('Retirement Calculator'!J:J,MATCH('Isaac 401k'!N57,'Retirement Calculator'!A:A,0),0),0)</f>
        <v>25344.835205236312</v>
      </c>
      <c r="K57" s="455">
        <f t="shared" ca="1" si="2"/>
        <v>9859.1302568844476</v>
      </c>
      <c r="L57" s="455">
        <f t="shared" ca="1" si="3"/>
        <v>2376050.3919091518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6497174.1103657531</v>
      </c>
      <c r="C58" s="458">
        <f t="shared" si="0"/>
        <v>76856.885515667076</v>
      </c>
      <c r="D58" s="458">
        <f ca="1">SUMIF(G:G,51,K:K)</f>
        <v>330294.0826274713</v>
      </c>
      <c r="E58" s="458">
        <f t="shared" ca="1" si="1"/>
        <v>6750611.3074775571</v>
      </c>
      <c r="F58" s="442"/>
      <c r="G58" s="470">
        <f t="shared" si="8"/>
        <v>5</v>
      </c>
      <c r="H58" s="470">
        <v>51</v>
      </c>
      <c r="I58" s="455">
        <f t="shared" ca="1" si="5"/>
        <v>2376050.3919091518</v>
      </c>
      <c r="J58" s="455">
        <f t="array" ref="J58">IFERROR(INDEX('Retirement Calculator'!J:J,MATCH('Isaac 401k'!N58,'Retirement Calculator'!A:A,0),0),0)</f>
        <v>25344.835205236312</v>
      </c>
      <c r="K58" s="455">
        <f t="shared" ca="1" si="2"/>
        <v>9794.6064862663134</v>
      </c>
      <c r="L58" s="455">
        <f t="shared" ca="1" si="3"/>
        <v>2360500.1631901818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6750611.3074775571</v>
      </c>
      <c r="C59" s="458">
        <f t="shared" si="0"/>
        <v>76856.885515667076</v>
      </c>
      <c r="D59" s="458">
        <f ca="1">SUMIF(G:G,52,K:K)</f>
        <v>343260.41062553832</v>
      </c>
      <c r="E59" s="458">
        <f t="shared" ca="1" si="1"/>
        <v>7017014.8325874284</v>
      </c>
      <c r="F59" s="442"/>
      <c r="G59" s="470">
        <f t="shared" si="8"/>
        <v>5</v>
      </c>
      <c r="H59" s="470">
        <v>52</v>
      </c>
      <c r="I59" s="455">
        <f t="shared" ca="1" si="5"/>
        <v>2360500.1631901818</v>
      </c>
      <c r="J59" s="455">
        <f t="array" ref="J59">IFERROR(INDEX('Retirement Calculator'!J:J,MATCH('Isaac 401k'!N59,'Retirement Calculator'!A:A,0),0),0)</f>
        <v>25344.835205236312</v>
      </c>
      <c r="K59" s="455">
        <f t="shared" ca="1" si="2"/>
        <v>9729.8138666039395</v>
      </c>
      <c r="L59" s="455">
        <f t="shared" ca="1" si="3"/>
        <v>2344885.1418515495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7017014.8325874284</v>
      </c>
      <c r="C60" s="458">
        <f t="shared" si="0"/>
        <v>76856.885515667076</v>
      </c>
      <c r="D60" s="458">
        <f ca="1">SUMIF(G:G,53,K:K)</f>
        <v>356890.12057254353</v>
      </c>
      <c r="E60" s="458">
        <f t="shared" ca="1" si="1"/>
        <v>7297048.0676443046</v>
      </c>
      <c r="F60" s="442"/>
      <c r="G60" s="470">
        <f t="shared" si="8"/>
        <v>5</v>
      </c>
      <c r="H60" s="470">
        <v>53</v>
      </c>
      <c r="I60" s="455">
        <f t="shared" ca="1" si="5"/>
        <v>2344885.1418515495</v>
      </c>
      <c r="J60" s="455">
        <f t="array" ref="J60">IFERROR(INDEX('Retirement Calculator'!J:J,MATCH('Isaac 401k'!N60,'Retirement Calculator'!A:A,0),0),0)</f>
        <v>25344.835205236312</v>
      </c>
      <c r="K60" s="455">
        <f t="shared" ca="1" si="2"/>
        <v>9664.7512776929707</v>
      </c>
      <c r="L60" s="455">
        <f t="shared" ca="1" si="3"/>
        <v>2329205.0579240061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7297048.0676443046</v>
      </c>
      <c r="C61" s="458">
        <f t="shared" si="0"/>
        <v>76856.885515667076</v>
      </c>
      <c r="D61" s="458">
        <f ca="1">SUMIF(G:G,54,K:K)</f>
        <v>371217.15234801488</v>
      </c>
      <c r="E61" s="458">
        <f t="shared" ca="1" si="1"/>
        <v>7591408.3344766516</v>
      </c>
      <c r="F61" s="442"/>
      <c r="G61" s="470">
        <f t="shared" si="8"/>
        <v>5</v>
      </c>
      <c r="H61" s="470">
        <v>54</v>
      </c>
      <c r="I61" s="455">
        <f t="shared" ca="1" si="5"/>
        <v>2329205.0579240061</v>
      </c>
      <c r="J61" s="455">
        <f t="array" ref="J61">IFERROR(INDEX('Retirement Calculator'!J:J,MATCH('Isaac 401k'!N61,'Retirement Calculator'!A:A,0),0),0)</f>
        <v>25344.835205236312</v>
      </c>
      <c r="K61" s="455">
        <f t="shared" ca="1" si="2"/>
        <v>9599.4175946615396</v>
      </c>
      <c r="L61" s="455">
        <f t="shared" ca="1" si="3"/>
        <v>2313459.6403134312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7591408.3344766516</v>
      </c>
      <c r="C62" s="458">
        <f t="shared" si="0"/>
        <v>76856.885515667076</v>
      </c>
      <c r="D62" s="458">
        <f ca="1">SUMIF(G:G,55,K:K)</f>
        <v>386277.18226013135</v>
      </c>
      <c r="E62" s="458">
        <f t="shared" ca="1" si="1"/>
        <v>7900828.6312211156</v>
      </c>
      <c r="F62" s="442"/>
      <c r="G62" s="470">
        <f t="shared" si="8"/>
        <v>5</v>
      </c>
      <c r="H62" s="470">
        <v>55</v>
      </c>
      <c r="I62" s="455">
        <f t="shared" ca="1" si="5"/>
        <v>2313459.6403134312</v>
      </c>
      <c r="J62" s="455">
        <f t="array" ref="J62">IFERROR(INDEX('Retirement Calculator'!J:J,MATCH('Isaac 401k'!N62,'Retirement Calculator'!A:A,0),0),0)</f>
        <v>25344.835205236312</v>
      </c>
      <c r="K62" s="455">
        <f t="shared" ca="1" si="2"/>
        <v>9533.8116879508107</v>
      </c>
      <c r="L62" s="455">
        <f t="shared" ca="1" si="3"/>
        <v>2297648.6167961457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7900828.6312211156</v>
      </c>
      <c r="C63" s="458">
        <f t="shared" si="0"/>
        <v>76856.885515667076</v>
      </c>
      <c r="D63" s="458">
        <f ca="1">SUMIF(G:G,56,K:K)</f>
        <v>402107.71188470745</v>
      </c>
      <c r="E63" s="458">
        <f t="shared" ca="1" si="1"/>
        <v>8226079.4575901553</v>
      </c>
      <c r="F63" s="442"/>
      <c r="G63" s="470">
        <f t="shared" si="8"/>
        <v>5</v>
      </c>
      <c r="H63" s="470">
        <v>56</v>
      </c>
      <c r="I63" s="455">
        <f t="shared" ca="1" si="5"/>
        <v>2297648.6167961457</v>
      </c>
      <c r="J63" s="455">
        <f t="array" ref="J63">IFERROR(INDEX('Retirement Calculator'!J:J,MATCH('Isaac 401k'!N63,'Retirement Calculator'!A:A,0),0),0)</f>
        <v>25344.835205236312</v>
      </c>
      <c r="K63" s="455">
        <f t="shared" ca="1" si="2"/>
        <v>9467.932423295455</v>
      </c>
      <c r="L63" s="455">
        <f t="shared" ca="1" si="3"/>
        <v>2281771.7140142047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8226079.4575901553</v>
      </c>
      <c r="C64" s="458">
        <f t="shared" si="0"/>
        <v>76856.885515667076</v>
      </c>
      <c r="D64" s="458">
        <f ca="1">SUMIF(G:G,57,K:K)</f>
        <v>418748.16144934978</v>
      </c>
      <c r="E64" s="458">
        <f t="shared" ca="1" si="1"/>
        <v>8567970.7335238382</v>
      </c>
      <c r="F64" s="442"/>
      <c r="G64" s="470">
        <f t="shared" si="8"/>
        <v>5</v>
      </c>
      <c r="H64" s="470">
        <v>57</v>
      </c>
      <c r="I64" s="455">
        <f t="shared" ca="1" si="5"/>
        <v>2281771.7140142047</v>
      </c>
      <c r="J64" s="455">
        <f t="array" ref="J64">IFERROR(INDEX('Retirement Calculator'!J:J,MATCH('Isaac 401k'!N64,'Retirement Calculator'!A:A,0),0),0)</f>
        <v>25344.835205236312</v>
      </c>
      <c r="K64" s="455">
        <f t="shared" ca="1" si="2"/>
        <v>9401.7786617040347</v>
      </c>
      <c r="L64" s="455">
        <f t="shared" ca="1" si="3"/>
        <v>2265828.6574706724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8567970.7335238382</v>
      </c>
      <c r="C65" s="458">
        <f t="shared" si="0"/>
        <v>76856.885515667076</v>
      </c>
      <c r="D65" s="458">
        <f ca="1">SUMIF(G:G,58,K:K)</f>
        <v>436239.96799532411</v>
      </c>
      <c r="E65" s="458">
        <f t="shared" ca="1" si="1"/>
        <v>8927353.816003494</v>
      </c>
      <c r="F65" s="442"/>
      <c r="G65" s="470">
        <f t="shared" si="8"/>
        <v>5</v>
      </c>
      <c r="H65" s="470">
        <v>58</v>
      </c>
      <c r="I65" s="455">
        <f t="shared" ca="1" si="5"/>
        <v>2265828.6574706724</v>
      </c>
      <c r="J65" s="455">
        <f t="array" ref="J65">IFERROR(INDEX('Retirement Calculator'!J:J,MATCH('Isaac 401k'!N65,'Retirement Calculator'!A:A,0),0),0)</f>
        <v>25344.835205236312</v>
      </c>
      <c r="K65" s="455">
        <f t="shared" ca="1" si="2"/>
        <v>9335.3492594393156</v>
      </c>
      <c r="L65" s="455">
        <f t="shared" ca="1" si="3"/>
        <v>2249819.1715248753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8927353.816003494</v>
      </c>
      <c r="C66" s="458">
        <f t="shared" si="0"/>
        <v>76856.885515667076</v>
      </c>
      <c r="D66" s="458">
        <f ca="1">SUMIF(G:G,59,K:K)</f>
        <v>454626.68856157036</v>
      </c>
      <c r="E66" s="458">
        <f t="shared" ca="1" si="1"/>
        <v>9305123.6190493964</v>
      </c>
      <c r="F66" s="442"/>
      <c r="G66" s="470">
        <f t="shared" si="8"/>
        <v>5</v>
      </c>
      <c r="H66" s="470">
        <v>59</v>
      </c>
      <c r="I66" s="455">
        <f t="shared" ca="1" si="5"/>
        <v>2249819.1715248753</v>
      </c>
      <c r="J66" s="455">
        <f t="array" ref="J66">IFERROR(INDEX('Retirement Calculator'!J:J,MATCH('Isaac 401k'!N66,'Retirement Calculator'!A:A,0),0),0)</f>
        <v>25344.835205236312</v>
      </c>
      <c r="K66" s="455">
        <f t="shared" ca="1" si="2"/>
        <v>9268.6430679984951</v>
      </c>
      <c r="L66" s="455">
        <f t="shared" ca="1" si="3"/>
        <v>2233742.9793876372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9305123.6190493964</v>
      </c>
      <c r="C67" s="458">
        <f t="shared" si="0"/>
        <v>76856.885515667076</v>
      </c>
      <c r="D67" s="458">
        <f t="shared" ref="D67:D136" ca="1" si="9">SUMIF(G:G,60,K:K)</f>
        <v>473954.10864780686</v>
      </c>
      <c r="E67" s="458">
        <f t="shared" ca="1" si="1"/>
        <v>9702220.8421815354</v>
      </c>
      <c r="F67" s="442"/>
      <c r="G67" s="470">
        <f t="shared" si="8"/>
        <v>5</v>
      </c>
      <c r="H67" s="470">
        <v>60</v>
      </c>
      <c r="I67" s="455">
        <f t="shared" ca="1" si="5"/>
        <v>2233742.9793876372</v>
      </c>
      <c r="J67" s="455">
        <f t="array" ref="J67">IFERROR(INDEX('Retirement Calculator'!J:J,MATCH('Isaac 401k'!N67,'Retirement Calculator'!A:A,0),0),0)</f>
        <v>25344.835205236312</v>
      </c>
      <c r="K67" s="455">
        <f t="shared" ca="1" si="2"/>
        <v>9201.6589340933369</v>
      </c>
      <c r="L67" s="455">
        <f t="shared" ca="1" si="3"/>
        <v>2217599.8031164943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9702220.8421815354</v>
      </c>
      <c r="C68" s="458">
        <f t="shared" si="0"/>
        <v>76856.885515667076</v>
      </c>
      <c r="D68" s="458">
        <f t="shared" ca="1" si="9"/>
        <v>473954.10864780686</v>
      </c>
      <c r="E68" s="458">
        <f t="shared" ca="1" si="1"/>
        <v>10099318.065313675</v>
      </c>
      <c r="F68" s="442"/>
      <c r="G68" s="470">
        <f>G67+1</f>
        <v>6</v>
      </c>
      <c r="H68" s="470">
        <v>61</v>
      </c>
      <c r="I68" s="455">
        <f t="shared" ca="1" si="5"/>
        <v>2217599.8031164943</v>
      </c>
      <c r="J68" s="455">
        <f t="array" ref="J68">IFERROR(INDEX('Retirement Calculator'!J:J,MATCH('Isaac 401k'!N68,'Retirement Calculator'!A:A,0),0),0)</f>
        <v>25344.835205236312</v>
      </c>
      <c r="K68" s="455">
        <f t="shared" ca="1" si="2"/>
        <v>9134.3956996302404</v>
      </c>
      <c r="L68" s="455">
        <f t="shared" ca="1" si="3"/>
        <v>2201389.3636108879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10099318.065313675</v>
      </c>
      <c r="C69" s="458">
        <f t="shared" si="0"/>
        <v>76856.885515667076</v>
      </c>
      <c r="D69" s="458">
        <f t="shared" ca="1" si="9"/>
        <v>473954.10864780686</v>
      </c>
      <c r="E69" s="458">
        <f t="shared" ca="1" si="1"/>
        <v>10496415.288445814</v>
      </c>
      <c r="F69" s="442"/>
      <c r="G69" s="470">
        <f t="shared" ref="G69:G79" si="10">G68</f>
        <v>6</v>
      </c>
      <c r="H69" s="470">
        <v>62</v>
      </c>
      <c r="I69" s="455">
        <f t="shared" ca="1" si="5"/>
        <v>2201389.3636108879</v>
      </c>
      <c r="J69" s="455">
        <f t="array" ref="J69">IFERROR(INDEX('Retirement Calculator'!J:J,MATCH('Isaac 401k'!N69,'Retirement Calculator'!A:A,0),0),0)</f>
        <v>25344.835205236312</v>
      </c>
      <c r="K69" s="455">
        <f t="shared" ca="1" si="2"/>
        <v>9066.8522016902134</v>
      </c>
      <c r="L69" s="455">
        <f t="shared" ca="1" si="3"/>
        <v>2185111.3806073419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10496415.288445814</v>
      </c>
      <c r="C70" s="458">
        <f t="shared" si="0"/>
        <v>76856.885515667076</v>
      </c>
      <c r="D70" s="458">
        <f t="shared" ca="1" si="9"/>
        <v>473954.10864780686</v>
      </c>
      <c r="E70" s="458">
        <f t="shared" ca="1" si="1"/>
        <v>10893512.511577953</v>
      </c>
      <c r="F70" s="442"/>
      <c r="G70" s="470">
        <f t="shared" si="10"/>
        <v>6</v>
      </c>
      <c r="H70" s="470">
        <v>63</v>
      </c>
      <c r="I70" s="455">
        <f t="shared" ca="1" si="5"/>
        <v>2185111.3806073419</v>
      </c>
      <c r="J70" s="455">
        <f t="array" ref="J70">IFERROR(INDEX('Retirement Calculator'!J:J,MATCH('Isaac 401k'!N70,'Retirement Calculator'!A:A,0),0),0)</f>
        <v>25344.835205236312</v>
      </c>
      <c r="K70" s="455">
        <f t="shared" ca="1" si="2"/>
        <v>8999.0272725087725</v>
      </c>
      <c r="L70" s="455">
        <f t="shared" ca="1" si="3"/>
        <v>2168765.5726746144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10893512.511577953</v>
      </c>
      <c r="C71" s="458">
        <f t="shared" si="0"/>
        <v>76856.885515667076</v>
      </c>
      <c r="D71" s="458">
        <f t="shared" ca="1" si="9"/>
        <v>473954.10864780686</v>
      </c>
      <c r="E71" s="458">
        <f t="shared" ca="1" si="1"/>
        <v>11290609.734710092</v>
      </c>
      <c r="F71" s="442"/>
      <c r="G71" s="470">
        <f t="shared" si="10"/>
        <v>6</v>
      </c>
      <c r="H71" s="470">
        <v>64</v>
      </c>
      <c r="I71" s="455">
        <f t="shared" ca="1" si="5"/>
        <v>2168765.5726746144</v>
      </c>
      <c r="J71" s="455">
        <f t="array" ref="J71">IFERROR(INDEX('Retirement Calculator'!J:J,MATCH('Isaac 401k'!N71,'Retirement Calculator'!A:A,0),0),0)</f>
        <v>25344.835205236312</v>
      </c>
      <c r="K71" s="455">
        <f t="shared" ca="1" si="2"/>
        <v>8930.9197394557414</v>
      </c>
      <c r="L71" s="455">
        <f t="shared" ca="1" si="3"/>
        <v>2152351.6572088338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11290609.734710092</v>
      </c>
      <c r="C72" s="458">
        <f t="shared" si="0"/>
        <v>76856.885515667076</v>
      </c>
      <c r="D72" s="458">
        <f t="shared" ca="1" si="9"/>
        <v>473954.10864780686</v>
      </c>
      <c r="E72" s="458">
        <f t="shared" ca="1" si="1"/>
        <v>11687706.957842231</v>
      </c>
      <c r="F72" s="442"/>
      <c r="G72" s="470">
        <f t="shared" si="10"/>
        <v>6</v>
      </c>
      <c r="H72" s="470">
        <v>65</v>
      </c>
      <c r="I72" s="455">
        <f t="shared" ca="1" si="5"/>
        <v>2152351.6572088338</v>
      </c>
      <c r="J72" s="455">
        <f t="array" ref="J72">IFERROR(INDEX('Retirement Calculator'!J:J,MATCH('Isaac 401k'!N72,'Retirement Calculator'!A:A,0),0),0)</f>
        <v>25344.835205236312</v>
      </c>
      <c r="K72" s="455">
        <f t="shared" ca="1" si="2"/>
        <v>8862.5284250149889</v>
      </c>
      <c r="L72" s="455">
        <f t="shared" ca="1" si="3"/>
        <v>2135869.3504286124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11687706.957842231</v>
      </c>
      <c r="C73" s="458">
        <f t="shared" si="0"/>
        <v>76856.885515667076</v>
      </c>
      <c r="D73" s="458">
        <f t="shared" ca="1" si="9"/>
        <v>473954.10864780686</v>
      </c>
      <c r="E73" s="458">
        <f t="shared" ca="1" si="1"/>
        <v>12084804.18097437</v>
      </c>
      <c r="F73" s="442"/>
      <c r="G73" s="470">
        <f t="shared" si="10"/>
        <v>6</v>
      </c>
      <c r="H73" s="470">
        <v>66</v>
      </c>
      <c r="I73" s="455">
        <f t="shared" ca="1" si="5"/>
        <v>2135869.3504286124</v>
      </c>
      <c r="J73" s="455">
        <f t="array" ref="J73">IFERROR(INDEX('Retirement Calculator'!J:J,MATCH('Isaac 401k'!N73,'Retirement Calculator'!A:A,0),0),0)</f>
        <v>25344.835205236312</v>
      </c>
      <c r="K73" s="455">
        <f t="shared" ca="1" si="2"/>
        <v>8793.8521467640658</v>
      </c>
      <c r="L73" s="455">
        <f t="shared" ca="1" si="3"/>
        <v>2119318.3673701403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12084804.18097437</v>
      </c>
      <c r="C74" s="458">
        <f t="shared" si="0"/>
        <v>76856.885515667076</v>
      </c>
      <c r="D74" s="458">
        <f t="shared" ca="1" si="9"/>
        <v>473954.10864780686</v>
      </c>
      <c r="E74" s="458">
        <f t="shared" ca="1" si="1"/>
        <v>12481901.404106509</v>
      </c>
      <c r="F74" s="442"/>
      <c r="G74" s="470">
        <f t="shared" si="10"/>
        <v>6</v>
      </c>
      <c r="H74" s="470">
        <v>67</v>
      </c>
      <c r="I74" s="455">
        <f t="shared" ca="1" si="5"/>
        <v>2119318.3673701403</v>
      </c>
      <c r="J74" s="455">
        <f t="array" ref="J74">IFERROR(INDEX('Retirement Calculator'!J:J,MATCH('Isaac 401k'!N74,'Retirement Calculator'!A:A,0),0),0)</f>
        <v>25344.835205236312</v>
      </c>
      <c r="K74" s="455">
        <f t="shared" ca="1" si="2"/>
        <v>8724.889717353768</v>
      </c>
      <c r="L74" s="455">
        <f t="shared" ca="1" si="3"/>
        <v>2102698.4218822578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12481901.404106509</v>
      </c>
      <c r="C75" s="458">
        <f t="shared" si="0"/>
        <v>76856.885515667076</v>
      </c>
      <c r="D75" s="458">
        <f t="shared" ca="1" si="9"/>
        <v>473954.10864780686</v>
      </c>
      <c r="E75" s="458">
        <f t="shared" ca="1" si="1"/>
        <v>12878998.627238648</v>
      </c>
      <c r="F75" s="442"/>
      <c r="G75" s="470">
        <f t="shared" si="10"/>
        <v>6</v>
      </c>
      <c r="H75" s="470">
        <v>68</v>
      </c>
      <c r="I75" s="455">
        <f t="shared" ca="1" si="5"/>
        <v>2102698.4218822578</v>
      </c>
      <c r="J75" s="455">
        <f t="array" ref="J75">IFERROR(INDEX('Retirement Calculator'!J:J,MATCH('Isaac 401k'!N75,'Retirement Calculator'!A:A,0),0),0)</f>
        <v>7080.840059638921</v>
      </c>
      <c r="K75" s="455">
        <f t="shared" ca="1" si="2"/>
        <v>8731.7399242609117</v>
      </c>
      <c r="L75" s="455">
        <f t="shared" ca="1" si="3"/>
        <v>2104349.3217468797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12878998.627238648</v>
      </c>
      <c r="C76" s="458">
        <f t="shared" si="0"/>
        <v>76856.885515667076</v>
      </c>
      <c r="D76" s="458">
        <f t="shared" ca="1" si="9"/>
        <v>473954.10864780686</v>
      </c>
      <c r="E76" s="458">
        <f t="shared" ca="1" si="1"/>
        <v>13276095.850370787</v>
      </c>
      <c r="F76" s="442"/>
      <c r="G76" s="470">
        <f t="shared" si="10"/>
        <v>6</v>
      </c>
      <c r="H76" s="470">
        <v>69</v>
      </c>
      <c r="I76" s="455">
        <f t="shared" ca="1" si="5"/>
        <v>2104349.3217468797</v>
      </c>
      <c r="J76" s="455">
        <f t="array" ref="J76">IFERROR(INDEX('Retirement Calculator'!J:J,MATCH('Isaac 401k'!N76,'Retirement Calculator'!A:A,0),0),0)</f>
        <v>7080.840059638921</v>
      </c>
      <c r="K76" s="455">
        <f t="shared" ca="1" si="2"/>
        <v>8738.6186736968357</v>
      </c>
      <c r="L76" s="455">
        <f t="shared" ca="1" si="3"/>
        <v>2106007.1003609374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13276095.850370787</v>
      </c>
      <c r="C77" s="458">
        <f t="shared" si="0"/>
        <v>76856.885515667076</v>
      </c>
      <c r="D77" s="458">
        <f t="shared" ca="1" si="9"/>
        <v>473954.10864780686</v>
      </c>
      <c r="E77" s="458">
        <f t="shared" ca="1" si="1"/>
        <v>13673193.073502926</v>
      </c>
      <c r="F77" s="442"/>
      <c r="G77" s="470">
        <f t="shared" si="10"/>
        <v>6</v>
      </c>
      <c r="H77" s="470">
        <v>70</v>
      </c>
      <c r="I77" s="455">
        <f t="shared" ca="1" si="5"/>
        <v>2106007.1003609374</v>
      </c>
      <c r="J77" s="455">
        <f t="array" ref="J77">IFERROR(INDEX('Retirement Calculator'!J:J,MATCH('Isaac 401k'!N77,'Retirement Calculator'!A:A,0),0),0)</f>
        <v>7080.840059638921</v>
      </c>
      <c r="K77" s="455">
        <f t="shared" ca="1" si="2"/>
        <v>8745.5260845887442</v>
      </c>
      <c r="L77" s="455">
        <f t="shared" ca="1" si="3"/>
        <v>2107671.7863858873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13673193.073502926</v>
      </c>
      <c r="C78" s="458">
        <f t="shared" si="0"/>
        <v>76856.885515667076</v>
      </c>
      <c r="D78" s="458">
        <f t="shared" ca="1" si="9"/>
        <v>473954.10864780686</v>
      </c>
      <c r="E78" s="458">
        <f t="shared" ca="1" si="1"/>
        <v>14070290.296635065</v>
      </c>
      <c r="F78" s="442"/>
      <c r="G78" s="470">
        <f t="shared" si="10"/>
        <v>6</v>
      </c>
      <c r="H78" s="470">
        <v>71</v>
      </c>
      <c r="I78" s="455">
        <f t="shared" ca="1" si="5"/>
        <v>2107671.7863858873</v>
      </c>
      <c r="J78" s="455">
        <f t="array" ref="J78">IFERROR(INDEX('Retirement Calculator'!J:J,MATCH('Isaac 401k'!N78,'Retirement Calculator'!A:A,0),0),0)</f>
        <v>7080.840059638921</v>
      </c>
      <c r="K78" s="455">
        <f t="shared" ca="1" si="2"/>
        <v>8752.4622763593688</v>
      </c>
      <c r="L78" s="455">
        <f t="shared" ca="1" si="3"/>
        <v>2109343.4086026079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14070290.296635065</v>
      </c>
      <c r="C79" s="458">
        <f t="shared" si="0"/>
        <v>76856.885515667076</v>
      </c>
      <c r="D79" s="458">
        <f t="shared" ca="1" si="9"/>
        <v>473954.10864780686</v>
      </c>
      <c r="E79" s="458">
        <f t="shared" ca="1" si="1"/>
        <v>14467387.519767204</v>
      </c>
      <c r="F79" s="442"/>
      <c r="G79" s="470">
        <f t="shared" si="10"/>
        <v>6</v>
      </c>
      <c r="H79" s="470">
        <v>72</v>
      </c>
      <c r="I79" s="455">
        <f t="shared" ca="1" si="5"/>
        <v>2109343.4086026079</v>
      </c>
      <c r="J79" s="455">
        <f t="array" ref="J79">IFERROR(INDEX('Retirement Calculator'!J:J,MATCH('Isaac 401k'!N79,'Retirement Calculator'!A:A,0),0),0)</f>
        <v>7080.840059638921</v>
      </c>
      <c r="K79" s="455">
        <f t="shared" ca="1" si="2"/>
        <v>8759.4273689290367</v>
      </c>
      <c r="L79" s="455">
        <f t="shared" ca="1" si="3"/>
        <v>2111021.9959118981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14467387.519767204</v>
      </c>
      <c r="C80" s="458">
        <f t="shared" si="0"/>
        <v>76856.885515667076</v>
      </c>
      <c r="D80" s="458">
        <f t="shared" ca="1" si="9"/>
        <v>473954.10864780686</v>
      </c>
      <c r="E80" s="458">
        <f t="shared" ca="1" si="1"/>
        <v>14864484.742899343</v>
      </c>
      <c r="F80" s="442"/>
      <c r="G80" s="470">
        <f>G79+1</f>
        <v>7</v>
      </c>
      <c r="H80" s="470">
        <v>73</v>
      </c>
      <c r="I80" s="455">
        <f t="shared" ca="1" si="5"/>
        <v>2111021.9959118981</v>
      </c>
      <c r="J80" s="455">
        <f t="array" ref="J80">IFERROR(INDEX('Retirement Calculator'!J:J,MATCH('Isaac 401k'!N80,'Retirement Calculator'!A:A,0),0),0)</f>
        <v>7080.840059638921</v>
      </c>
      <c r="K80" s="455">
        <f t="shared" ca="1" si="2"/>
        <v>8766.4214827177457</v>
      </c>
      <c r="L80" s="455">
        <f t="shared" ca="1" si="3"/>
        <v>2112707.5773349768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14864484.742899343</v>
      </c>
      <c r="C81" s="458">
        <f t="shared" si="0"/>
        <v>76856.885515667076</v>
      </c>
      <c r="D81" s="458">
        <f t="shared" ca="1" si="9"/>
        <v>473954.10864780686</v>
      </c>
      <c r="E81" s="458">
        <f t="shared" ca="1" si="1"/>
        <v>15261581.966031482</v>
      </c>
      <c r="F81" s="442"/>
      <c r="G81" s="470">
        <f t="shared" ref="G81:G91" si="11">G80</f>
        <v>7</v>
      </c>
      <c r="H81" s="470">
        <v>74</v>
      </c>
      <c r="I81" s="455">
        <f t="shared" ca="1" si="5"/>
        <v>2112707.5773349768</v>
      </c>
      <c r="J81" s="455">
        <f t="array" ref="J81">IFERROR(INDEX('Retirement Calculator'!J:J,MATCH('Isaac 401k'!N81,'Retirement Calculator'!A:A,0),0),0)</f>
        <v>7080.840059638921</v>
      </c>
      <c r="K81" s="455">
        <f t="shared" ca="1" si="2"/>
        <v>8773.4447386472402</v>
      </c>
      <c r="L81" s="455">
        <f t="shared" ca="1" si="3"/>
        <v>2114400.1820139852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15261581.966031482</v>
      </c>
      <c r="C82" s="458">
        <f t="shared" si="0"/>
        <v>76856.885515667076</v>
      </c>
      <c r="D82" s="458">
        <f t="shared" ca="1" si="9"/>
        <v>473954.10864780686</v>
      </c>
      <c r="E82" s="458">
        <f t="shared" ca="1" si="1"/>
        <v>15658679.189163622</v>
      </c>
      <c r="F82" s="442"/>
      <c r="G82" s="470">
        <f t="shared" si="11"/>
        <v>7</v>
      </c>
      <c r="H82" s="470">
        <v>75</v>
      </c>
      <c r="I82" s="455">
        <f t="shared" ca="1" si="5"/>
        <v>2114400.1820139852</v>
      </c>
      <c r="J82" s="455">
        <f t="array" ref="J82">IFERROR(INDEX('Retirement Calculator'!J:J,MATCH('Isaac 401k'!N82,'Retirement Calculator'!A:A,0),0),0)</f>
        <v>7080.840059638921</v>
      </c>
      <c r="K82" s="455">
        <f t="shared" ca="1" si="2"/>
        <v>8780.4972581431102</v>
      </c>
      <c r="L82" s="455">
        <f t="shared" ca="1" si="3"/>
        <v>2116099.8392124893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15658679.189163622</v>
      </c>
      <c r="C83" s="458">
        <f t="shared" si="0"/>
        <v>76856.885515667076</v>
      </c>
      <c r="D83" s="458">
        <f t="shared" ca="1" si="9"/>
        <v>473954.10864780686</v>
      </c>
      <c r="E83" s="458">
        <f t="shared" ca="1" si="1"/>
        <v>16055776.412295761</v>
      </c>
      <c r="F83" s="442"/>
      <c r="G83" s="470">
        <f t="shared" si="11"/>
        <v>7</v>
      </c>
      <c r="H83" s="470">
        <v>76</v>
      </c>
      <c r="I83" s="455">
        <f t="shared" ca="1" si="5"/>
        <v>2116099.8392124893</v>
      </c>
      <c r="J83" s="455">
        <f t="array" ref="J83">IFERROR(INDEX('Retirement Calculator'!J:J,MATCH('Isaac 401k'!N83,'Retirement Calculator'!A:A,0),0),0)</f>
        <v>7080.840059638921</v>
      </c>
      <c r="K83" s="455">
        <f t="shared" ca="1" si="2"/>
        <v>8787.5791631368756</v>
      </c>
      <c r="L83" s="455">
        <f t="shared" ca="1" si="3"/>
        <v>2117806.5783159873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16055776.412295761</v>
      </c>
      <c r="C84" s="458">
        <f t="shared" si="0"/>
        <v>76856.885515667076</v>
      </c>
      <c r="D84" s="458">
        <f t="shared" ca="1" si="9"/>
        <v>473954.10864780686</v>
      </c>
      <c r="E84" s="458">
        <f t="shared" ca="1" si="1"/>
        <v>16452873.6354279</v>
      </c>
      <c r="F84" s="442"/>
      <c r="G84" s="470">
        <f t="shared" si="11"/>
        <v>7</v>
      </c>
      <c r="H84" s="470">
        <v>77</v>
      </c>
      <c r="I84" s="455">
        <f t="shared" ca="1" si="5"/>
        <v>2117806.5783159873</v>
      </c>
      <c r="J84" s="455">
        <f t="array" ref="J84">IFERROR(INDEX('Retirement Calculator'!J:J,MATCH('Isaac 401k'!N84,'Retirement Calculator'!A:A,0),0),0)</f>
        <v>7080.840059638921</v>
      </c>
      <c r="K84" s="455">
        <f t="shared" ca="1" si="2"/>
        <v>8794.6905760681184</v>
      </c>
      <c r="L84" s="455">
        <f t="shared" ca="1" si="3"/>
        <v>2119520.4288324164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16452873.6354279</v>
      </c>
      <c r="C85" s="458">
        <f t="shared" si="0"/>
        <v>76856.885515667076</v>
      </c>
      <c r="D85" s="458">
        <f t="shared" ca="1" si="9"/>
        <v>473954.10864780686</v>
      </c>
      <c r="E85" s="458">
        <f t="shared" ca="1" si="1"/>
        <v>16849970.858560041</v>
      </c>
      <c r="F85" s="442"/>
      <c r="G85" s="470">
        <f t="shared" si="11"/>
        <v>7</v>
      </c>
      <c r="H85" s="470">
        <v>78</v>
      </c>
      <c r="I85" s="455">
        <f t="shared" ca="1" si="5"/>
        <v>2119520.4288324164</v>
      </c>
      <c r="J85" s="455">
        <f t="array" ref="J85">IFERROR(INDEX('Retirement Calculator'!J:J,MATCH('Isaac 401k'!N85,'Retirement Calculator'!A:A,0),0),0)</f>
        <v>7080.840059638921</v>
      </c>
      <c r="K85" s="455">
        <f t="shared" ca="1" si="2"/>
        <v>8801.8316198865723</v>
      </c>
      <c r="L85" s="455">
        <f t="shared" ca="1" si="3"/>
        <v>2121241.4203926641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16849970.858560041</v>
      </c>
      <c r="C86" s="458">
        <f t="shared" si="0"/>
        <v>76856.885515667076</v>
      </c>
      <c r="D86" s="458">
        <f t="shared" ca="1" si="9"/>
        <v>473954.10864780686</v>
      </c>
      <c r="E86" s="458">
        <f t="shared" ca="1" si="1"/>
        <v>17247068.081692182</v>
      </c>
      <c r="F86" s="442"/>
      <c r="G86" s="470">
        <f t="shared" si="11"/>
        <v>7</v>
      </c>
      <c r="H86" s="470">
        <v>79</v>
      </c>
      <c r="I86" s="455">
        <f t="shared" ca="1" si="5"/>
        <v>2121241.4203926641</v>
      </c>
      <c r="J86" s="455">
        <f t="array" ref="J86">IFERROR(INDEX('Retirement Calculator'!J:J,MATCH('Isaac 401k'!N86,'Retirement Calculator'!A:A,0),0),0)</f>
        <v>7080.840059638921</v>
      </c>
      <c r="K86" s="455">
        <f t="shared" ca="1" si="2"/>
        <v>8809.0024180542714</v>
      </c>
      <c r="L86" s="455">
        <f t="shared" ca="1" si="3"/>
        <v>2122969.5827510795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17247068.081692182</v>
      </c>
      <c r="C87" s="458">
        <f t="shared" si="0"/>
        <v>76856.885515667076</v>
      </c>
      <c r="D87" s="458">
        <f t="shared" ca="1" si="9"/>
        <v>473954.10864780686</v>
      </c>
      <c r="E87" s="458">
        <f t="shared" ca="1" si="1"/>
        <v>17644165.304824322</v>
      </c>
      <c r="F87" s="442"/>
      <c r="G87" s="470">
        <f t="shared" si="11"/>
        <v>7</v>
      </c>
      <c r="H87" s="470">
        <v>80</v>
      </c>
      <c r="I87" s="455">
        <f t="shared" ca="1" si="5"/>
        <v>2122969.5827510795</v>
      </c>
      <c r="J87" s="455">
        <f t="array" ref="J87">IFERROR(INDEX('Retirement Calculator'!J:J,MATCH('Isaac 401k'!N87,'Retirement Calculator'!A:A,0),0),0)</f>
        <v>7080.840059638921</v>
      </c>
      <c r="K87" s="455">
        <f t="shared" ca="1" si="2"/>
        <v>8816.203094547669</v>
      </c>
      <c r="L87" s="455">
        <f t="shared" ca="1" si="3"/>
        <v>2124704.9457859881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17644165.304824322</v>
      </c>
      <c r="C88" s="458">
        <f t="shared" si="0"/>
        <v>76856.885515667076</v>
      </c>
      <c r="D88" s="458">
        <f t="shared" ca="1" si="9"/>
        <v>473954.10864780686</v>
      </c>
      <c r="E88" s="458">
        <f t="shared" ca="1" si="1"/>
        <v>18041262.527956463</v>
      </c>
      <c r="F88" s="442"/>
      <c r="G88" s="470">
        <f t="shared" si="11"/>
        <v>7</v>
      </c>
      <c r="H88" s="470">
        <v>81</v>
      </c>
      <c r="I88" s="455">
        <f t="shared" ca="1" si="5"/>
        <v>2124704.9457859881</v>
      </c>
      <c r="J88" s="455">
        <f t="array" ref="J88">IFERROR(INDEX('Retirement Calculator'!J:J,MATCH('Isaac 401k'!N88,'Retirement Calculator'!A:A,0),0),0)</f>
        <v>7080.840059638921</v>
      </c>
      <c r="K88" s="455">
        <f t="shared" ca="1" si="2"/>
        <v>8823.4337738597878</v>
      </c>
      <c r="L88" s="455">
        <f t="shared" ca="1" si="3"/>
        <v>2126447.539500209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18041262.527956463</v>
      </c>
      <c r="C89" s="458">
        <f t="shared" si="0"/>
        <v>76856.885515667076</v>
      </c>
      <c r="D89" s="458">
        <f t="shared" ca="1" si="9"/>
        <v>473954.10864780686</v>
      </c>
      <c r="E89" s="458">
        <f t="shared" ca="1" si="1"/>
        <v>18438359.751088604</v>
      </c>
      <c r="F89" s="442"/>
      <c r="G89" s="470">
        <f t="shared" si="11"/>
        <v>7</v>
      </c>
      <c r="H89" s="470">
        <v>82</v>
      </c>
      <c r="I89" s="455">
        <f t="shared" ca="1" si="5"/>
        <v>2126447.539500209</v>
      </c>
      <c r="J89" s="455">
        <f t="array" ref="J89">IFERROR(INDEX('Retirement Calculator'!J:J,MATCH('Isaac 401k'!N89,'Retirement Calculator'!A:A,0),0),0)</f>
        <v>7080.840059638921</v>
      </c>
      <c r="K89" s="455">
        <f t="shared" ca="1" si="2"/>
        <v>8830.6945810023753</v>
      </c>
      <c r="L89" s="455">
        <f t="shared" ca="1" si="3"/>
        <v>2128197.3940215725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18438359.751088604</v>
      </c>
      <c r="C90" s="458">
        <f t="shared" si="0"/>
        <v>76856.885515667076</v>
      </c>
      <c r="D90" s="458">
        <f t="shared" ca="1" si="9"/>
        <v>473954.10864780686</v>
      </c>
      <c r="E90" s="458">
        <f t="shared" ca="1" si="1"/>
        <v>18835456.974220745</v>
      </c>
      <c r="F90" s="442"/>
      <c r="G90" s="470">
        <f t="shared" si="11"/>
        <v>7</v>
      </c>
      <c r="H90" s="470">
        <v>83</v>
      </c>
      <c r="I90" s="455">
        <f t="shared" ca="1" si="5"/>
        <v>2128197.3940215725</v>
      </c>
      <c r="J90" s="455">
        <f t="array" ref="J90">IFERROR(INDEX('Retirement Calculator'!J:J,MATCH('Isaac 401k'!N90,'Retirement Calculator'!A:A,0),0),0)</f>
        <v>7080.840059638921</v>
      </c>
      <c r="K90" s="455">
        <f t="shared" ca="1" si="2"/>
        <v>8837.9856415080558</v>
      </c>
      <c r="L90" s="455">
        <f t="shared" ca="1" si="3"/>
        <v>2129954.5396034415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18835456.974220745</v>
      </c>
      <c r="C91" s="458">
        <f t="shared" si="0"/>
        <v>76856.885515667076</v>
      </c>
      <c r="D91" s="458">
        <f t="shared" ca="1" si="9"/>
        <v>473954.10864780686</v>
      </c>
      <c r="E91" s="458">
        <f t="shared" ca="1" si="1"/>
        <v>19232554.197352886</v>
      </c>
      <c r="F91" s="442"/>
      <c r="G91" s="470">
        <f t="shared" si="11"/>
        <v>7</v>
      </c>
      <c r="H91" s="470">
        <v>84</v>
      </c>
      <c r="I91" s="455">
        <f t="shared" ca="1" si="5"/>
        <v>2129954.5396034415</v>
      </c>
      <c r="J91" s="455">
        <f t="array" ref="J91">IFERROR(INDEX('Retirement Calculator'!J:J,MATCH('Isaac 401k'!N91,'Retirement Calculator'!A:A,0),0),0)</f>
        <v>7080.840059638921</v>
      </c>
      <c r="K91" s="455">
        <f t="shared" ca="1" si="2"/>
        <v>8845.307081432511</v>
      </c>
      <c r="L91" s="455">
        <f t="shared" ca="1" si="3"/>
        <v>2131719.0066252351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19232554.197352886</v>
      </c>
      <c r="C92" s="458">
        <f t="shared" si="0"/>
        <v>76856.885515667076</v>
      </c>
      <c r="D92" s="458">
        <f t="shared" ca="1" si="9"/>
        <v>473954.10864780686</v>
      </c>
      <c r="E92" s="458">
        <f t="shared" ca="1" si="1"/>
        <v>19629651.420485027</v>
      </c>
      <c r="F92" s="442"/>
      <c r="G92" s="470">
        <f>G91+1</f>
        <v>8</v>
      </c>
      <c r="H92" s="470">
        <v>85</v>
      </c>
      <c r="I92" s="455">
        <f t="shared" ca="1" si="5"/>
        <v>2131719.0066252351</v>
      </c>
      <c r="J92" s="455">
        <f t="array" ref="J92">IFERROR(INDEX('Retirement Calculator'!J:J,MATCH('Isaac 401k'!N92,'Retirement Calculator'!A:A,0),0),0)</f>
        <v>7080.840059638921</v>
      </c>
      <c r="K92" s="455">
        <f t="shared" ca="1" si="2"/>
        <v>8852.6590273566508</v>
      </c>
      <c r="L92" s="455">
        <f t="shared" ca="1" si="3"/>
        <v>2133490.8255929528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19629651.420485027</v>
      </c>
      <c r="C93" s="458">
        <f t="shared" si="0"/>
        <v>76856.885515667076</v>
      </c>
      <c r="D93" s="458">
        <f t="shared" ca="1" si="9"/>
        <v>473954.10864780686</v>
      </c>
      <c r="E93" s="458">
        <f t="shared" ca="1" si="1"/>
        <v>20026748.643617168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2133490.8255929528</v>
      </c>
      <c r="J93" s="455">
        <f t="array" ref="J93">IFERROR(INDEX('Retirement Calculator'!J:J,MATCH('Isaac 401k'!N93,'Retirement Calculator'!A:A,0),0),0)</f>
        <v>7080.840059638921</v>
      </c>
      <c r="K93" s="455">
        <f t="shared" ca="1" si="2"/>
        <v>8860.0416063888078</v>
      </c>
      <c r="L93" s="455">
        <f t="shared" ca="1" si="3"/>
        <v>2135270.0271397028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20026748.643617168</v>
      </c>
      <c r="C94" s="458">
        <f t="shared" si="0"/>
        <v>76856.885515667076</v>
      </c>
      <c r="D94" s="458">
        <f t="shared" ca="1" si="9"/>
        <v>473954.10864780686</v>
      </c>
      <c r="E94" s="458">
        <f t="shared" ca="1" si="1"/>
        <v>20423845.866749309</v>
      </c>
      <c r="F94" s="442"/>
      <c r="G94" s="470">
        <f t="shared" si="12"/>
        <v>8</v>
      </c>
      <c r="H94" s="470">
        <v>87</v>
      </c>
      <c r="I94" s="455">
        <f t="shared" ca="1" si="5"/>
        <v>2135270.0271397028</v>
      </c>
      <c r="J94" s="455">
        <f t="array" ref="J94">IFERROR(INDEX('Retirement Calculator'!J:J,MATCH('Isaac 401k'!N94,'Retirement Calculator'!A:A,0),0),0)</f>
        <v>7080.840059638921</v>
      </c>
      <c r="K94" s="455">
        <f t="shared" ca="1" si="2"/>
        <v>8867.4549461669321</v>
      </c>
      <c r="L94" s="455">
        <f t="shared" ca="1" si="3"/>
        <v>2137056.6420262307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20423845.866749309</v>
      </c>
      <c r="C95" s="458">
        <f t="shared" si="0"/>
        <v>76856.885515667076</v>
      </c>
      <c r="D95" s="458">
        <f t="shared" ca="1" si="9"/>
        <v>473954.10864780686</v>
      </c>
      <c r="E95" s="458">
        <f t="shared" ca="1" si="1"/>
        <v>20820943.08988145</v>
      </c>
      <c r="F95" s="442"/>
      <c r="G95" s="470">
        <f t="shared" si="12"/>
        <v>8</v>
      </c>
      <c r="H95" s="470">
        <v>88</v>
      </c>
      <c r="I95" s="455">
        <f t="shared" ca="1" si="5"/>
        <v>2137056.6420262307</v>
      </c>
      <c r="J95" s="455">
        <f t="array" ref="J95">IFERROR(INDEX('Retirement Calculator'!J:J,MATCH('Isaac 401k'!N95,'Retirement Calculator'!A:A,0),0),0)</f>
        <v>7080.840059638921</v>
      </c>
      <c r="K95" s="455">
        <f t="shared" ca="1" si="2"/>
        <v>8874.8991748607987</v>
      </c>
      <c r="L95" s="455">
        <f t="shared" ca="1" si="3"/>
        <v>2138850.7011414524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20820943.08988145</v>
      </c>
      <c r="C96" s="458">
        <f t="shared" si="0"/>
        <v>76856.885515667076</v>
      </c>
      <c r="D96" s="458">
        <f t="shared" ca="1" si="9"/>
        <v>473954.10864780686</v>
      </c>
      <c r="E96" s="458">
        <f t="shared" ca="1" si="1"/>
        <v>21218040.313013591</v>
      </c>
      <c r="F96" s="442"/>
      <c r="G96" s="470">
        <f t="shared" si="12"/>
        <v>8</v>
      </c>
      <c r="H96" s="470">
        <v>89</v>
      </c>
      <c r="I96" s="455">
        <f t="shared" ca="1" si="5"/>
        <v>2138850.7011414524</v>
      </c>
      <c r="J96" s="455">
        <f t="array" ref="J96">IFERROR(INDEX('Retirement Calculator'!J:J,MATCH('Isaac 401k'!N96,'Retirement Calculator'!A:A,0),0),0)</f>
        <v>7080.840059638921</v>
      </c>
      <c r="K96" s="455">
        <f t="shared" ca="1" si="2"/>
        <v>8882.3744211742232</v>
      </c>
      <c r="L96" s="455">
        <f t="shared" ca="1" si="3"/>
        <v>2140652.2355029876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21218040.313013591</v>
      </c>
      <c r="C97" s="458">
        <f t="shared" si="0"/>
        <v>76856.885515667076</v>
      </c>
      <c r="D97" s="458">
        <f t="shared" ca="1" si="9"/>
        <v>473954.10864780686</v>
      </c>
      <c r="E97" s="458">
        <f t="shared" ca="1" si="1"/>
        <v>21615137.536145732</v>
      </c>
      <c r="F97" s="442"/>
      <c r="G97" s="470">
        <f t="shared" si="12"/>
        <v>8</v>
      </c>
      <c r="H97" s="470">
        <v>90</v>
      </c>
      <c r="I97" s="455">
        <f t="shared" ca="1" si="5"/>
        <v>2140652.2355029876</v>
      </c>
      <c r="J97" s="455">
        <f t="array" ref="J97">IFERROR(INDEX('Retirement Calculator'!J:J,MATCH('Isaac 401k'!N97,'Retirement Calculator'!A:A,0),0),0)</f>
        <v>7080.840059638921</v>
      </c>
      <c r="K97" s="455">
        <f t="shared" ca="1" si="2"/>
        <v>8889.8808143472852</v>
      </c>
      <c r="L97" s="455">
        <f t="shared" ca="1" si="3"/>
        <v>2142461.2762576961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21615137.536145732</v>
      </c>
      <c r="C98" s="458">
        <f t="shared" si="0"/>
        <v>76856.885515667076</v>
      </c>
      <c r="D98" s="458">
        <f t="shared" ca="1" si="9"/>
        <v>473954.10864780686</v>
      </c>
      <c r="E98" s="458">
        <f t="shared" ca="1" si="1"/>
        <v>22012234.759277873</v>
      </c>
      <c r="F98" s="442"/>
      <c r="G98" s="470">
        <f t="shared" si="12"/>
        <v>8</v>
      </c>
      <c r="H98" s="470">
        <v>91</v>
      </c>
      <c r="I98" s="455">
        <f t="shared" ca="1" si="5"/>
        <v>2142461.2762576961</v>
      </c>
      <c r="J98" s="455">
        <f t="array" ref="J98">IFERROR(INDEX('Retirement Calculator'!J:J,MATCH('Isaac 401k'!N98,'Retirement Calculator'!A:A,0),0),0)</f>
        <v>7080.840059638921</v>
      </c>
      <c r="K98" s="455">
        <f t="shared" ca="1" si="2"/>
        <v>8897.418484158572</v>
      </c>
      <c r="L98" s="455">
        <f t="shared" ca="1" si="3"/>
        <v>2144277.8546822155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22012234.759277873</v>
      </c>
      <c r="C99" s="458">
        <f t="shared" si="0"/>
        <v>76856.885515667076</v>
      </c>
      <c r="D99" s="458">
        <f t="shared" ca="1" si="9"/>
        <v>473954.10864780686</v>
      </c>
      <c r="E99" s="458">
        <f t="shared" ca="1" si="1"/>
        <v>22409331.982410014</v>
      </c>
      <c r="F99" s="442"/>
      <c r="G99" s="470">
        <f t="shared" si="12"/>
        <v>8</v>
      </c>
      <c r="H99" s="470">
        <v>92</v>
      </c>
      <c r="I99" s="455">
        <f t="shared" ca="1" si="5"/>
        <v>2144277.8546822155</v>
      </c>
      <c r="J99" s="455">
        <f t="array" ref="J99">IFERROR(INDEX('Retirement Calculator'!J:J,MATCH('Isaac 401k'!N99,'Retirement Calculator'!A:A,0),0),0)</f>
        <v>7080.840059638921</v>
      </c>
      <c r="K99" s="455">
        <f t="shared" ca="1" si="2"/>
        <v>8904.9875609274022</v>
      </c>
      <c r="L99" s="455">
        <f t="shared" ca="1" si="3"/>
        <v>2146102.0021835039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22409331.982410014</v>
      </c>
      <c r="C100" s="458">
        <f t="shared" si="0"/>
        <v>76856.885515667076</v>
      </c>
      <c r="D100" s="458">
        <f t="shared" ca="1" si="9"/>
        <v>473954.10864780686</v>
      </c>
      <c r="E100" s="458">
        <f t="shared" ca="1" si="1"/>
        <v>22806429.205542155</v>
      </c>
      <c r="F100" s="442"/>
      <c r="G100" s="470">
        <f t="shared" si="12"/>
        <v>8</v>
      </c>
      <c r="H100" s="470">
        <v>93</v>
      </c>
      <c r="I100" s="455">
        <f t="shared" ca="1" si="5"/>
        <v>2146102.0021835039</v>
      </c>
      <c r="J100" s="455">
        <f t="array" ref="J100">IFERROR(INDEX('Retirement Calculator'!J:J,MATCH('Isaac 401k'!N100,'Retirement Calculator'!A:A,0),0),0)</f>
        <v>7080.840059638921</v>
      </c>
      <c r="K100" s="455">
        <f t="shared" ca="1" si="2"/>
        <v>8912.5881755161045</v>
      </c>
      <c r="L100" s="455">
        <f t="shared" ca="1" si="3"/>
        <v>2147933.7502993811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22806429.205542155</v>
      </c>
      <c r="C101" s="458">
        <f t="shared" si="0"/>
        <v>76856.885515667076</v>
      </c>
      <c r="D101" s="458">
        <f t="shared" ca="1" si="9"/>
        <v>473954.10864780686</v>
      </c>
      <c r="E101" s="458">
        <f t="shared" ca="1" si="1"/>
        <v>23203526.428674296</v>
      </c>
      <c r="F101" s="442"/>
      <c r="G101" s="470">
        <f t="shared" si="12"/>
        <v>8</v>
      </c>
      <c r="H101" s="470">
        <v>94</v>
      </c>
      <c r="I101" s="455">
        <f t="shared" ca="1" si="5"/>
        <v>2147933.7502993811</v>
      </c>
      <c r="J101" s="455">
        <f t="array" ref="J101">IFERROR(INDEX('Retirement Calculator'!J:J,MATCH('Isaac 401k'!N101,'Retirement Calculator'!A:A,0),0),0)</f>
        <v>7080.840059638921</v>
      </c>
      <c r="K101" s="455">
        <f t="shared" ca="1" si="2"/>
        <v>8920.2204593322585</v>
      </c>
      <c r="L101" s="455">
        <f t="shared" ca="1" si="3"/>
        <v>2149773.1306990744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23203526.428674296</v>
      </c>
      <c r="C102" s="458">
        <f t="shared" si="0"/>
        <v>76856.885515667076</v>
      </c>
      <c r="D102" s="458">
        <f t="shared" ca="1" si="9"/>
        <v>473954.10864780686</v>
      </c>
      <c r="E102" s="458">
        <f t="shared" ca="1" si="1"/>
        <v>23600623.651806436</v>
      </c>
      <c r="F102" s="442"/>
      <c r="G102" s="470">
        <f t="shared" si="12"/>
        <v>8</v>
      </c>
      <c r="H102" s="470">
        <v>95</v>
      </c>
      <c r="I102" s="455">
        <f t="shared" ca="1" si="5"/>
        <v>2149773.1306990744</v>
      </c>
      <c r="J102" s="455">
        <f t="array" ref="J102">IFERROR(INDEX('Retirement Calculator'!J:J,MATCH('Isaac 401k'!N102,'Retirement Calculator'!A:A,0),0),0)</f>
        <v>7080.840059638921</v>
      </c>
      <c r="K102" s="455">
        <f t="shared" ca="1" si="2"/>
        <v>8927.8845443309801</v>
      </c>
      <c r="L102" s="455">
        <f t="shared" ca="1" si="3"/>
        <v>2151620.1751837665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23600623.651806436</v>
      </c>
      <c r="C103" s="458">
        <f t="shared" si="0"/>
        <v>76856.885515667076</v>
      </c>
      <c r="D103" s="458">
        <f t="shared" ca="1" si="9"/>
        <v>473954.10864780686</v>
      </c>
      <c r="E103" s="458">
        <f t="shared" ca="1" si="1"/>
        <v>23997720.874938577</v>
      </c>
      <c r="F103" s="442"/>
      <c r="G103" s="470">
        <f t="shared" si="12"/>
        <v>8</v>
      </c>
      <c r="H103" s="470">
        <v>96</v>
      </c>
      <c r="I103" s="455">
        <f t="shared" ca="1" si="5"/>
        <v>2151620.1751837665</v>
      </c>
      <c r="J103" s="455">
        <f t="array" ref="J103">IFERROR(INDEX('Retirement Calculator'!J:J,MATCH('Isaac 401k'!N103,'Retirement Calculator'!A:A,0),0),0)</f>
        <v>7080.840059638921</v>
      </c>
      <c r="K103" s="455">
        <f t="shared" ca="1" si="2"/>
        <v>8935.5805630171981</v>
      </c>
      <c r="L103" s="455">
        <f t="shared" ca="1" si="3"/>
        <v>2153474.9156871447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23997720.874938577</v>
      </c>
      <c r="C104" s="458">
        <f t="shared" si="0"/>
        <v>57642.664136750303</v>
      </c>
      <c r="D104" s="458">
        <f t="shared" ca="1" si="9"/>
        <v>473954.10864780686</v>
      </c>
      <c r="E104" s="458">
        <f t="shared" ca="1" si="1"/>
        <v>24414032.319449637</v>
      </c>
      <c r="F104" s="442"/>
      <c r="G104" s="470">
        <f>G103+1</f>
        <v>9</v>
      </c>
      <c r="H104" s="470">
        <v>97</v>
      </c>
      <c r="I104" s="455">
        <f t="shared" ca="1" si="5"/>
        <v>2153474.9156871447</v>
      </c>
      <c r="J104" s="455">
        <f t="array" ref="J104">IFERROR(INDEX('Retirement Calculator'!J:J,MATCH('Isaac 401k'!N104,'Retirement Calculator'!A:A,0),0),0)</f>
        <v>7080.840059638921</v>
      </c>
      <c r="K104" s="455">
        <f t="shared" ca="1" si="2"/>
        <v>8943.3086484479409</v>
      </c>
      <c r="L104" s="455">
        <f t="shared" ca="1" si="3"/>
        <v>2155337.3842759538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24414032.319449637</v>
      </c>
      <c r="C105" s="458">
        <f t="shared" si="0"/>
        <v>0</v>
      </c>
      <c r="D105" s="458">
        <f t="shared" ca="1" si="9"/>
        <v>473954.10864780686</v>
      </c>
      <c r="E105" s="458">
        <f t="shared" ca="1" si="1"/>
        <v>24887986.428097446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2155337.3842759538</v>
      </c>
      <c r="J105" s="455">
        <f t="array" ref="J105">IFERROR(INDEX('Retirement Calculator'!J:J,MATCH('Isaac 401k'!N105,'Retirement Calculator'!A:A,0),0),0)</f>
        <v>6404.7404596389215</v>
      </c>
      <c r="K105" s="455">
        <f t="shared" ca="1" si="2"/>
        <v>8953.8860159013111</v>
      </c>
      <c r="L105" s="455">
        <f t="shared" ca="1" si="3"/>
        <v>2157886.529832216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24887986.428097446</v>
      </c>
      <c r="C106" s="458">
        <f t="shared" si="0"/>
        <v>0</v>
      </c>
      <c r="D106" s="458">
        <f t="shared" ca="1" si="9"/>
        <v>473954.10864780686</v>
      </c>
      <c r="E106" s="458">
        <f t="shared" ca="1" si="1"/>
        <v>25361940.536745254</v>
      </c>
      <c r="F106" s="442"/>
      <c r="G106" s="470">
        <f t="shared" si="13"/>
        <v>9</v>
      </c>
      <c r="H106" s="470">
        <v>99</v>
      </c>
      <c r="I106" s="455">
        <f t="shared" ca="1" si="5"/>
        <v>2157886.529832216</v>
      </c>
      <c r="J106" s="455">
        <f t="array" ref="J106">IFERROR(INDEX('Retirement Calculator'!J:J,MATCH('Isaac 401k'!N106,'Retirement Calculator'!A:A,0),0),0)</f>
        <v>6404.7404596389215</v>
      </c>
      <c r="K106" s="455">
        <f t="shared" ca="1" si="2"/>
        <v>8964.507455719071</v>
      </c>
      <c r="L106" s="455">
        <f t="shared" ca="1" si="3"/>
        <v>2160446.296828296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25361940.536745254</v>
      </c>
      <c r="C107" s="458">
        <f t="shared" si="0"/>
        <v>0</v>
      </c>
      <c r="D107" s="458">
        <f t="shared" ca="1" si="9"/>
        <v>473954.10864780686</v>
      </c>
      <c r="E107" s="458">
        <f t="shared" ca="1" si="1"/>
        <v>25835894.645393062</v>
      </c>
      <c r="F107" s="442"/>
      <c r="G107" s="470">
        <f t="shared" si="13"/>
        <v>9</v>
      </c>
      <c r="H107" s="470">
        <v>100</v>
      </c>
      <c r="I107" s="455">
        <f t="shared" ca="1" si="5"/>
        <v>2160446.296828296</v>
      </c>
      <c r="J107" s="455">
        <f t="array" ref="J107">IFERROR(INDEX('Retirement Calculator'!J:J,MATCH('Isaac 401k'!N107,'Retirement Calculator'!A:A,0),0),0)</f>
        <v>6404.7404596389215</v>
      </c>
      <c r="K107" s="455">
        <f t="shared" ca="1" si="2"/>
        <v>8975.1731515360698</v>
      </c>
      <c r="L107" s="455">
        <f t="shared" ca="1" si="3"/>
        <v>2163016.7295201928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25835894.645393062</v>
      </c>
      <c r="C108" s="458">
        <f t="shared" si="0"/>
        <v>0</v>
      </c>
      <c r="D108" s="458">
        <f t="shared" ca="1" si="9"/>
        <v>473954.10864780686</v>
      </c>
      <c r="E108" s="458">
        <f t="shared" ca="1" si="1"/>
        <v>26309848.754040871</v>
      </c>
      <c r="F108" s="442"/>
      <c r="G108" s="470">
        <f t="shared" si="13"/>
        <v>9</v>
      </c>
      <c r="H108" s="470">
        <v>101</v>
      </c>
      <c r="I108" s="455">
        <f t="shared" ca="1" si="5"/>
        <v>2163016.7295201928</v>
      </c>
      <c r="J108" s="455">
        <f t="array" ref="J108">IFERROR(INDEX('Retirement Calculator'!J:J,MATCH('Isaac 401k'!N108,'Retirement Calculator'!A:A,0),0),0)</f>
        <v>6404.7404596389215</v>
      </c>
      <c r="K108" s="455">
        <f t="shared" ca="1" si="2"/>
        <v>8985.8832877523073</v>
      </c>
      <c r="L108" s="455">
        <f t="shared" ca="1" si="3"/>
        <v>2165597.8723483062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26309848.754040871</v>
      </c>
      <c r="C109" s="458">
        <f t="shared" si="0"/>
        <v>0</v>
      </c>
      <c r="D109" s="458">
        <f t="shared" ca="1" si="9"/>
        <v>473954.10864780686</v>
      </c>
      <c r="E109" s="458">
        <f t="shared" ca="1" si="1"/>
        <v>26783802.862688679</v>
      </c>
      <c r="F109" s="442"/>
      <c r="G109" s="470">
        <f t="shared" si="13"/>
        <v>9</v>
      </c>
      <c r="H109" s="470">
        <v>102</v>
      </c>
      <c r="I109" s="455">
        <f t="shared" ca="1" si="5"/>
        <v>2165597.8723483062</v>
      </c>
      <c r="J109" s="455">
        <f t="array" ref="J109">IFERROR(INDEX('Retirement Calculator'!J:J,MATCH('Isaac 401k'!N109,'Retirement Calculator'!A:A,0),0),0)</f>
        <v>6404.7404596389215</v>
      </c>
      <c r="K109" s="455">
        <f t="shared" ca="1" si="2"/>
        <v>8996.6380495361136</v>
      </c>
      <c r="L109" s="455">
        <f t="shared" ca="1" si="3"/>
        <v>2168189.769938203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26783802.862688679</v>
      </c>
      <c r="C110" s="458">
        <f t="shared" si="0"/>
        <v>0</v>
      </c>
      <c r="D110" s="458">
        <f t="shared" ca="1" si="9"/>
        <v>473954.10864780686</v>
      </c>
      <c r="E110" s="458">
        <f t="shared" ca="1" si="1"/>
        <v>27257756.971336488</v>
      </c>
      <c r="F110" s="442"/>
      <c r="G110" s="470">
        <f t="shared" si="13"/>
        <v>9</v>
      </c>
      <c r="H110" s="470">
        <v>103</v>
      </c>
      <c r="I110" s="455">
        <f t="shared" ca="1" si="5"/>
        <v>2168189.769938203</v>
      </c>
      <c r="J110" s="455">
        <f t="array" ref="J110">IFERROR(INDEX('Retirement Calculator'!J:J,MATCH('Isaac 401k'!N110,'Retirement Calculator'!A:A,0),0),0)</f>
        <v>6404.7404596389215</v>
      </c>
      <c r="K110" s="455">
        <f t="shared" ca="1" si="2"/>
        <v>9007.4376228273504</v>
      </c>
      <c r="L110" s="455">
        <f t="shared" ca="1" si="3"/>
        <v>2170792.4671013914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27257756.971336488</v>
      </c>
      <c r="C111" s="458">
        <f t="shared" si="0"/>
        <v>0</v>
      </c>
      <c r="D111" s="458">
        <f t="shared" ca="1" si="9"/>
        <v>473954.10864780686</v>
      </c>
      <c r="E111" s="458">
        <f t="shared" ca="1" si="1"/>
        <v>27731711.079984296</v>
      </c>
      <c r="F111" s="442"/>
      <c r="G111" s="470">
        <f t="shared" si="13"/>
        <v>9</v>
      </c>
      <c r="H111" s="470">
        <v>104</v>
      </c>
      <c r="I111" s="455">
        <f t="shared" ca="1" si="5"/>
        <v>2170792.4671013914</v>
      </c>
      <c r="J111" s="455">
        <f t="array" ref="J111">IFERROR(INDEX('Retirement Calculator'!J:J,MATCH('Isaac 401k'!N111,'Retirement Calculator'!A:A,0),0),0)</f>
        <v>6404.7404596389215</v>
      </c>
      <c r="K111" s="455">
        <f t="shared" ca="1" si="2"/>
        <v>9018.2821943406343</v>
      </c>
      <c r="L111" s="455">
        <f t="shared" ca="1" si="3"/>
        <v>2173406.0088360929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27731711.079984296</v>
      </c>
      <c r="C112" s="458">
        <f t="shared" si="0"/>
        <v>0</v>
      </c>
      <c r="D112" s="458">
        <f t="shared" ca="1" si="9"/>
        <v>473954.10864780686</v>
      </c>
      <c r="E112" s="458">
        <f t="shared" ca="1" si="1"/>
        <v>28205665.188632105</v>
      </c>
      <c r="F112" s="442"/>
      <c r="G112" s="470">
        <f t="shared" si="13"/>
        <v>9</v>
      </c>
      <c r="H112" s="470">
        <v>105</v>
      </c>
      <c r="I112" s="455">
        <f t="shared" ca="1" si="5"/>
        <v>2173406.0088360929</v>
      </c>
      <c r="J112" s="455">
        <f t="array" ref="J112">IFERROR(INDEX('Retirement Calculator'!J:J,MATCH('Isaac 401k'!N112,'Retirement Calculator'!A:A,0),0),0)</f>
        <v>6404.7404596389215</v>
      </c>
      <c r="K112" s="455">
        <f t="shared" ca="1" si="2"/>
        <v>9029.1719515685581</v>
      </c>
      <c r="L112" s="455">
        <f t="shared" ca="1" si="3"/>
        <v>2176030.4403280225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28205665.188632105</v>
      </c>
      <c r="C113" s="458">
        <f t="shared" si="0"/>
        <v>0</v>
      </c>
      <c r="D113" s="458">
        <f t="shared" ca="1" si="9"/>
        <v>473954.10864780686</v>
      </c>
      <c r="E113" s="458">
        <f t="shared" ca="1" si="1"/>
        <v>28679619.297279913</v>
      </c>
      <c r="F113" s="442"/>
      <c r="G113" s="470">
        <f t="shared" si="13"/>
        <v>9</v>
      </c>
      <c r="H113" s="470">
        <v>106</v>
      </c>
      <c r="I113" s="455">
        <f t="shared" ca="1" si="5"/>
        <v>2176030.4403280225</v>
      </c>
      <c r="J113" s="455">
        <f t="array" ref="J113">IFERROR(INDEX('Retirement Calculator'!J:J,MATCH('Isaac 401k'!N113,'Retirement Calculator'!A:A,0),0),0)</f>
        <v>6404.7404596389215</v>
      </c>
      <c r="K113" s="455">
        <f t="shared" ca="1" si="2"/>
        <v>9040.1070827849308</v>
      </c>
      <c r="L113" s="455">
        <f t="shared" ca="1" si="3"/>
        <v>2178665.8069511685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28679619.297279913</v>
      </c>
      <c r="C114" s="458">
        <f t="shared" si="0"/>
        <v>0</v>
      </c>
      <c r="D114" s="458">
        <f t="shared" ca="1" si="9"/>
        <v>473954.10864780686</v>
      </c>
      <c r="E114" s="458">
        <f t="shared" ca="1" si="1"/>
        <v>29153573.405927721</v>
      </c>
      <c r="F114" s="442"/>
      <c r="G114" s="470">
        <f t="shared" si="13"/>
        <v>9</v>
      </c>
      <c r="H114" s="470">
        <v>107</v>
      </c>
      <c r="I114" s="455">
        <f t="shared" ca="1" si="5"/>
        <v>2178665.8069511685</v>
      </c>
      <c r="J114" s="455">
        <f t="array" ref="J114">IFERROR(INDEX('Retirement Calculator'!J:J,MATCH('Isaac 401k'!N114,'Retirement Calculator'!A:A,0),0),0)</f>
        <v>6404.7404596389215</v>
      </c>
      <c r="K114" s="455">
        <f t="shared" ca="1" si="2"/>
        <v>9051.0877770480383</v>
      </c>
      <c r="L114" s="455">
        <f t="shared" ca="1" si="3"/>
        <v>2181312.1542685772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29153573.405927721</v>
      </c>
      <c r="C115" s="458">
        <f t="shared" si="0"/>
        <v>0</v>
      </c>
      <c r="D115" s="458">
        <f t="shared" ca="1" si="9"/>
        <v>473954.10864780686</v>
      </c>
      <c r="E115" s="458">
        <f t="shared" ca="1" si="1"/>
        <v>29627527.51457553</v>
      </c>
      <c r="F115" s="442"/>
      <c r="G115" s="470">
        <f t="shared" si="13"/>
        <v>9</v>
      </c>
      <c r="H115" s="470">
        <v>108</v>
      </c>
      <c r="I115" s="455">
        <f t="shared" ca="1" si="5"/>
        <v>2181312.1542685772</v>
      </c>
      <c r="J115" s="455">
        <f t="array" ref="J115">IFERROR(INDEX('Retirement Calculator'!J:J,MATCH('Isaac 401k'!N115,'Retirement Calculator'!A:A,0),0),0)</f>
        <v>6404.7404596389215</v>
      </c>
      <c r="K115" s="455">
        <f t="shared" ca="1" si="2"/>
        <v>9062.1142242039095</v>
      </c>
      <c r="L115" s="455">
        <f t="shared" ca="1" si="3"/>
        <v>2183969.528033142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29627527.51457553</v>
      </c>
      <c r="C116" s="458">
        <f t="shared" si="0"/>
        <v>0</v>
      </c>
      <c r="D116" s="458">
        <f t="shared" ca="1" si="9"/>
        <v>473954.10864780686</v>
      </c>
      <c r="E116" s="458">
        <f t="shared" ca="1" si="1"/>
        <v>30101481.623223338</v>
      </c>
      <c r="F116" s="442"/>
      <c r="G116" s="470">
        <f>G115+1</f>
        <v>10</v>
      </c>
      <c r="H116" s="470">
        <v>109</v>
      </c>
      <c r="I116" s="455">
        <f t="shared" ca="1" si="5"/>
        <v>2183969.528033142</v>
      </c>
      <c r="J116" s="455">
        <f t="array" ref="J116">IFERROR(INDEX('Retirement Calculator'!J:J,MATCH('Isaac 401k'!N116,'Retirement Calculator'!A:A,0),0),0)</f>
        <v>6404.7404596389215</v>
      </c>
      <c r="K116" s="455">
        <f t="shared" ca="1" si="2"/>
        <v>9073.1866148895951</v>
      </c>
      <c r="L116" s="455">
        <f t="shared" ca="1" si="3"/>
        <v>2186637.9741883925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30101481.623223338</v>
      </c>
      <c r="C117" s="458">
        <f t="shared" si="0"/>
        <v>0</v>
      </c>
      <c r="D117" s="458">
        <f t="shared" ca="1" si="9"/>
        <v>473954.10864780686</v>
      </c>
      <c r="E117" s="458">
        <f t="shared" ca="1" si="1"/>
        <v>30575435.731871147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2186637.9741883925</v>
      </c>
      <c r="J117" s="455">
        <f t="array" ref="J117">IFERROR(INDEX('Retirement Calculator'!J:J,MATCH('Isaac 401k'!N117,'Retirement Calculator'!A:A,0),0),0)</f>
        <v>6404.7404596389215</v>
      </c>
      <c r="K117" s="455">
        <f t="shared" ca="1" si="2"/>
        <v>9084.3051405364731</v>
      </c>
      <c r="L117" s="455">
        <f t="shared" ca="1" si="3"/>
        <v>2189317.5388692897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30575435.731871147</v>
      </c>
      <c r="C118" s="458">
        <f t="shared" si="0"/>
        <v>0</v>
      </c>
      <c r="D118" s="458">
        <f t="shared" ca="1" si="9"/>
        <v>473954.10864780686</v>
      </c>
      <c r="E118" s="458">
        <f t="shared" ca="1" si="1"/>
        <v>31049389.840518955</v>
      </c>
      <c r="F118" s="442"/>
      <c r="G118" s="470">
        <f t="shared" si="14"/>
        <v>10</v>
      </c>
      <c r="H118" s="470">
        <v>111</v>
      </c>
      <c r="I118" s="455">
        <f t="shared" ca="1" si="5"/>
        <v>2189317.5388692897</v>
      </c>
      <c r="J118" s="455">
        <f t="array" ref="J118">IFERROR(INDEX('Retirement Calculator'!J:J,MATCH('Isaac 401k'!N118,'Retirement Calculator'!A:A,0),0),0)</f>
        <v>6404.7404596389215</v>
      </c>
      <c r="K118" s="455">
        <f t="shared" ca="1" si="2"/>
        <v>9095.4699933735446</v>
      </c>
      <c r="L118" s="455">
        <f t="shared" ca="1" si="3"/>
        <v>2192008.2684030239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31049389.840518955</v>
      </c>
      <c r="C119" s="458">
        <f t="shared" si="0"/>
        <v>0</v>
      </c>
      <c r="D119" s="458">
        <f t="shared" ca="1" si="9"/>
        <v>473954.10864780686</v>
      </c>
      <c r="E119" s="458">
        <f t="shared" ca="1" si="1"/>
        <v>31523343.949166764</v>
      </c>
      <c r="F119" s="442"/>
      <c r="G119" s="470">
        <f t="shared" si="14"/>
        <v>10</v>
      </c>
      <c r="H119" s="470">
        <v>112</v>
      </c>
      <c r="I119" s="455">
        <f t="shared" ca="1" si="5"/>
        <v>2192008.2684030239</v>
      </c>
      <c r="J119" s="455">
        <f t="array" ref="J119">IFERROR(INDEX('Retirement Calculator'!J:J,MATCH('Isaac 401k'!N119,'Retirement Calculator'!A:A,0),0),0)</f>
        <v>6404.7404596389215</v>
      </c>
      <c r="K119" s="455">
        <f t="shared" ca="1" si="2"/>
        <v>9106.6813664307701</v>
      </c>
      <c r="L119" s="455">
        <f t="shared" ca="1" si="3"/>
        <v>2194710.2093098154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31523343.949166764</v>
      </c>
      <c r="C120" s="458">
        <f t="shared" si="0"/>
        <v>0</v>
      </c>
      <c r="D120" s="458">
        <f t="shared" ca="1" si="9"/>
        <v>473954.10864780686</v>
      </c>
      <c r="E120" s="458">
        <f t="shared" ca="1" si="1"/>
        <v>31997298.057814572</v>
      </c>
      <c r="F120" s="442"/>
      <c r="G120" s="470">
        <f t="shared" si="14"/>
        <v>10</v>
      </c>
      <c r="H120" s="470">
        <v>113</v>
      </c>
      <c r="I120" s="455">
        <f t="shared" ca="1" si="5"/>
        <v>2194710.2093098154</v>
      </c>
      <c r="J120" s="455">
        <f t="array" ref="J120">IFERROR(INDEX('Retirement Calculator'!J:J,MATCH('Isaac 401k'!N120,'Retirement Calculator'!A:A,0),0),0)</f>
        <v>6404.7404596389215</v>
      </c>
      <c r="K120" s="455">
        <f t="shared" ca="1" si="2"/>
        <v>9117.9394535424017</v>
      </c>
      <c r="L120" s="455">
        <f t="shared" ca="1" si="3"/>
        <v>2197423.4083037185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31997298.057814572</v>
      </c>
      <c r="C121" s="458">
        <f t="shared" si="0"/>
        <v>0</v>
      </c>
      <c r="D121" s="458">
        <f t="shared" ca="1" si="9"/>
        <v>473954.10864780686</v>
      </c>
      <c r="E121" s="458">
        <f t="shared" ca="1" si="1"/>
        <v>32471252.16646238</v>
      </c>
      <c r="F121" s="442"/>
      <c r="G121" s="470">
        <f t="shared" si="14"/>
        <v>10</v>
      </c>
      <c r="H121" s="470">
        <v>114</v>
      </c>
      <c r="I121" s="455">
        <f t="shared" ca="1" si="5"/>
        <v>2197423.4083037185</v>
      </c>
      <c r="J121" s="455">
        <f t="array" ref="J121">IFERROR(INDEX('Retirement Calculator'!J:J,MATCH('Isaac 401k'!N121,'Retirement Calculator'!A:A,0),0),0)</f>
        <v>6404.7404596389215</v>
      </c>
      <c r="K121" s="455">
        <f t="shared" ca="1" si="2"/>
        <v>9129.2444493503317</v>
      </c>
      <c r="L121" s="455">
        <f t="shared" ca="1" si="3"/>
        <v>2200147.91229343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32471252.16646238</v>
      </c>
      <c r="C122" s="458">
        <f t="shared" si="0"/>
        <v>0</v>
      </c>
      <c r="D122" s="458">
        <f t="shared" ca="1" si="9"/>
        <v>473954.10864780686</v>
      </c>
      <c r="E122" s="458">
        <f t="shared" ca="1" si="1"/>
        <v>32945206.275110189</v>
      </c>
      <c r="F122" s="442"/>
      <c r="G122" s="470">
        <f t="shared" si="14"/>
        <v>10</v>
      </c>
      <c r="H122" s="470">
        <v>115</v>
      </c>
      <c r="I122" s="455">
        <f t="shared" ca="1" si="5"/>
        <v>2200147.91229343</v>
      </c>
      <c r="J122" s="455">
        <f t="array" ref="J122">IFERROR(INDEX('Retirement Calculator'!J:J,MATCH('Isaac 401k'!N122,'Retirement Calculator'!A:A,0),0),0)</f>
        <v>6404.7404596389215</v>
      </c>
      <c r="K122" s="455">
        <f t="shared" ca="1" si="2"/>
        <v>9140.5965493074618</v>
      </c>
      <c r="L122" s="455">
        <f t="shared" ca="1" si="3"/>
        <v>2202883.7683830983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32945206.275110189</v>
      </c>
      <c r="C123" s="458">
        <f t="shared" si="0"/>
        <v>0</v>
      </c>
      <c r="D123" s="458">
        <f t="shared" ca="1" si="9"/>
        <v>473954.10864780686</v>
      </c>
      <c r="E123" s="458">
        <f t="shared" ca="1" si="1"/>
        <v>33419160.383757997</v>
      </c>
      <c r="F123" s="442"/>
      <c r="G123" s="470">
        <f t="shared" si="14"/>
        <v>10</v>
      </c>
      <c r="H123" s="470">
        <v>116</v>
      </c>
      <c r="I123" s="455">
        <f t="shared" ca="1" si="5"/>
        <v>2202883.7683830983</v>
      </c>
      <c r="J123" s="455">
        <f t="array" ref="J123">IFERROR(INDEX('Retirement Calculator'!J:J,MATCH('Isaac 401k'!N123,'Retirement Calculator'!A:A,0),0),0)</f>
        <v>6404.7404596389215</v>
      </c>
      <c r="K123" s="455">
        <f t="shared" ca="1" si="2"/>
        <v>9151.9959496810807</v>
      </c>
      <c r="L123" s="455">
        <f t="shared" ca="1" si="3"/>
        <v>2205631.0238731401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33419160.383757997</v>
      </c>
      <c r="C124" s="458">
        <f t="shared" si="0"/>
        <v>0</v>
      </c>
      <c r="D124" s="458">
        <f t="shared" ca="1" si="9"/>
        <v>473954.10864780686</v>
      </c>
      <c r="E124" s="458">
        <f t="shared" ca="1" si="1"/>
        <v>33893114.492405802</v>
      </c>
      <c r="F124" s="442"/>
      <c r="G124" s="470">
        <f t="shared" si="14"/>
        <v>10</v>
      </c>
      <c r="H124" s="470">
        <v>117</v>
      </c>
      <c r="I124" s="455">
        <f t="shared" ca="1" si="5"/>
        <v>2205631.0238731401</v>
      </c>
      <c r="J124" s="455">
        <f t="array" ref="J124">IFERROR(INDEX('Retirement Calculator'!J:J,MATCH('Isaac 401k'!N124,'Retirement Calculator'!A:A,0),0),0)</f>
        <v>6404.7404596389215</v>
      </c>
      <c r="K124" s="455">
        <f t="shared" ca="1" si="2"/>
        <v>9163.4428475562545</v>
      </c>
      <c r="L124" s="455">
        <f t="shared" ca="1" si="3"/>
        <v>2208389.7262610574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33893114.492405802</v>
      </c>
      <c r="C125" s="458">
        <f t="shared" si="0"/>
        <v>0</v>
      </c>
      <c r="D125" s="458">
        <f t="shared" ca="1" si="9"/>
        <v>473954.10864780686</v>
      </c>
      <c r="E125" s="458">
        <f t="shared" ca="1" si="1"/>
        <v>34367068.60105361</v>
      </c>
      <c r="F125" s="442"/>
      <c r="G125" s="470">
        <f t="shared" si="14"/>
        <v>10</v>
      </c>
      <c r="H125" s="470">
        <v>118</v>
      </c>
      <c r="I125" s="455">
        <f t="shared" ca="1" si="5"/>
        <v>2208389.7262610574</v>
      </c>
      <c r="J125" s="455">
        <f t="array" ref="J125">IFERROR(INDEX('Retirement Calculator'!J:J,MATCH('Isaac 401k'!N125,'Retirement Calculator'!A:A,0),0),0)</f>
        <v>6404.7404596389215</v>
      </c>
      <c r="K125" s="455">
        <f t="shared" ca="1" si="2"/>
        <v>9174.9374408392432</v>
      </c>
      <c r="L125" s="455">
        <f t="shared" ca="1" si="3"/>
        <v>2211159.9232422574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34367068.60105361</v>
      </c>
      <c r="C126" s="458">
        <f t="shared" si="0"/>
        <v>0</v>
      </c>
      <c r="D126" s="458">
        <f t="shared" ca="1" si="9"/>
        <v>473954.10864780686</v>
      </c>
      <c r="E126" s="458">
        <f t="shared" ca="1" si="1"/>
        <v>34841022.709701419</v>
      </c>
      <c r="F126" s="442"/>
      <c r="G126" s="470">
        <f t="shared" si="14"/>
        <v>10</v>
      </c>
      <c r="H126" s="470">
        <v>119</v>
      </c>
      <c r="I126" s="455">
        <f t="shared" ca="1" si="5"/>
        <v>2211159.9232422574</v>
      </c>
      <c r="J126" s="455">
        <f t="array" ref="J126">IFERROR(INDEX('Retirement Calculator'!J:J,MATCH('Isaac 401k'!N126,'Retirement Calculator'!A:A,0),0),0)</f>
        <v>6404.7404596389215</v>
      </c>
      <c r="K126" s="455">
        <f t="shared" ca="1" si="2"/>
        <v>9186.4799282609092</v>
      </c>
      <c r="L126" s="455">
        <f t="shared" ca="1" si="3"/>
        <v>2213941.6627108795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34841022.709701419</v>
      </c>
      <c r="C127" s="458">
        <f t="shared" si="0"/>
        <v>0</v>
      </c>
      <c r="D127" s="458">
        <f t="shared" ca="1" si="9"/>
        <v>473954.10864780686</v>
      </c>
      <c r="E127" s="458">
        <f t="shared" ca="1" si="1"/>
        <v>35314976.818349227</v>
      </c>
      <c r="F127" s="442"/>
      <c r="G127" s="470">
        <f t="shared" si="14"/>
        <v>10</v>
      </c>
      <c r="H127" s="470">
        <v>120</v>
      </c>
      <c r="I127" s="455">
        <f t="shared" ca="1" si="5"/>
        <v>2213941.6627108795</v>
      </c>
      <c r="J127" s="455">
        <f t="array" ref="J127">IFERROR(INDEX('Retirement Calculator'!J:J,MATCH('Isaac 401k'!N127,'Retirement Calculator'!A:A,0),0),0)</f>
        <v>6404.7404596389215</v>
      </c>
      <c r="K127" s="455">
        <f t="shared" ca="1" si="2"/>
        <v>9198.070509380168</v>
      </c>
      <c r="L127" s="455">
        <f t="shared" ca="1" si="3"/>
        <v>2216734.9927606205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35314976.818349227</v>
      </c>
      <c r="C128" s="458">
        <f t="shared" si="0"/>
        <v>0</v>
      </c>
      <c r="D128" s="458">
        <f t="shared" ca="1" si="9"/>
        <v>473954.10864780686</v>
      </c>
      <c r="E128" s="458">
        <f t="shared" ca="1" si="1"/>
        <v>35788930.926997036</v>
      </c>
      <c r="F128" s="442"/>
      <c r="G128" s="470">
        <f>G127+1</f>
        <v>11</v>
      </c>
      <c r="H128" s="470">
        <v>121</v>
      </c>
      <c r="I128" s="455">
        <f t="shared" ca="1" si="5"/>
        <v>2216734.9927606205</v>
      </c>
      <c r="J128" s="455">
        <f t="array" ref="J128">IFERROR(INDEX('Retirement Calculator'!J:J,MATCH('Isaac 401k'!N128,'Retirement Calculator'!A:A,0),0),0)</f>
        <v>6404.7404596389215</v>
      </c>
      <c r="K128" s="455">
        <f t="shared" ca="1" si="2"/>
        <v>9209.7093845874224</v>
      </c>
      <c r="L128" s="455">
        <f t="shared" ca="1" si="3"/>
        <v>2219539.961685569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35788930.926997036</v>
      </c>
      <c r="C129" s="458">
        <f t="shared" si="0"/>
        <v>0</v>
      </c>
      <c r="D129" s="458">
        <f t="shared" ca="1" si="9"/>
        <v>473954.10864780686</v>
      </c>
      <c r="E129" s="458">
        <f t="shared" ca="1" si="1"/>
        <v>36262885.035644844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2219539.961685569</v>
      </c>
      <c r="J129" s="455">
        <f t="array" ref="J129">IFERROR(INDEX('Retirement Calculator'!J:J,MATCH('Isaac 401k'!N129,'Retirement Calculator'!A:A,0),0),0)</f>
        <v>6404.7404596389215</v>
      </c>
      <c r="K129" s="455">
        <f t="shared" ca="1" si="2"/>
        <v>9221.3967551080405</v>
      </c>
      <c r="L129" s="455">
        <f t="shared" ca="1" si="3"/>
        <v>2222356.6179810381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36262885.035644844</v>
      </c>
      <c r="C130" s="458">
        <f t="shared" si="0"/>
        <v>0</v>
      </c>
      <c r="D130" s="458">
        <f t="shared" ca="1" si="9"/>
        <v>473954.10864780686</v>
      </c>
      <c r="E130" s="458">
        <f t="shared" ca="1" si="1"/>
        <v>36736839.144292653</v>
      </c>
      <c r="F130" s="442"/>
      <c r="G130" s="470">
        <f t="shared" si="15"/>
        <v>11</v>
      </c>
      <c r="H130" s="470">
        <v>123</v>
      </c>
      <c r="I130" s="455">
        <f t="shared" ca="1" si="5"/>
        <v>2222356.6179810381</v>
      </c>
      <c r="J130" s="455">
        <f t="array" ref="J130">IFERROR(INDEX('Retirement Calculator'!J:J,MATCH('Isaac 401k'!N130,'Retirement Calculator'!A:A,0),0),0)</f>
        <v>6404.7404596389215</v>
      </c>
      <c r="K130" s="455">
        <f t="shared" ca="1" si="2"/>
        <v>9233.132823005828</v>
      </c>
      <c r="L130" s="455">
        <f t="shared" ca="1" si="3"/>
        <v>2225185.0103444047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36736839.144292653</v>
      </c>
      <c r="C131" s="458">
        <f t="shared" si="0"/>
        <v>0</v>
      </c>
      <c r="D131" s="458">
        <f t="shared" ca="1" si="9"/>
        <v>473954.10864780686</v>
      </c>
      <c r="E131" s="458">
        <f t="shared" ca="1" si="1"/>
        <v>37210793.252940461</v>
      </c>
      <c r="F131" s="442"/>
      <c r="G131" s="470">
        <f t="shared" si="15"/>
        <v>11</v>
      </c>
      <c r="H131" s="470">
        <v>124</v>
      </c>
      <c r="I131" s="455">
        <f t="shared" ca="1" si="5"/>
        <v>2225185.0103444047</v>
      </c>
      <c r="J131" s="455">
        <f t="array" ref="J131">IFERROR(INDEX('Retirement Calculator'!J:J,MATCH('Isaac 401k'!N131,'Retirement Calculator'!A:A,0),0),0)</f>
        <v>6404.7404596389215</v>
      </c>
      <c r="K131" s="455">
        <f t="shared" ca="1" si="2"/>
        <v>9244.9177911865227</v>
      </c>
      <c r="L131" s="455">
        <f t="shared" ca="1" si="3"/>
        <v>2228025.187675952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37210793.252940461</v>
      </c>
      <c r="C132" s="458">
        <f t="shared" si="0"/>
        <v>0</v>
      </c>
      <c r="D132" s="458">
        <f t="shared" ca="1" si="9"/>
        <v>473954.10864780686</v>
      </c>
      <c r="E132" s="458">
        <f t="shared" ca="1" si="1"/>
        <v>37684747.361588269</v>
      </c>
      <c r="F132" s="442"/>
      <c r="G132" s="470">
        <f t="shared" si="15"/>
        <v>11</v>
      </c>
      <c r="H132" s="470">
        <v>125</v>
      </c>
      <c r="I132" s="455">
        <f t="shared" ca="1" si="5"/>
        <v>2228025.187675952</v>
      </c>
      <c r="J132" s="455">
        <f t="array" ref="J132">IFERROR(INDEX('Retirement Calculator'!J:J,MATCH('Isaac 401k'!N132,'Retirement Calculator'!A:A,0),0),0)</f>
        <v>6404.7404596389215</v>
      </c>
      <c r="K132" s="455">
        <f t="shared" ca="1" si="2"/>
        <v>9256.7518634013031</v>
      </c>
      <c r="L132" s="455">
        <f t="shared" ca="1" si="3"/>
        <v>2230877.1990797142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37684747.361588269</v>
      </c>
      <c r="C133" s="458">
        <f t="shared" si="0"/>
        <v>0</v>
      </c>
      <c r="D133" s="458">
        <f t="shared" ca="1" si="9"/>
        <v>473954.10864780686</v>
      </c>
      <c r="E133" s="458">
        <f t="shared" ca="1" si="1"/>
        <v>38158701.470236078</v>
      </c>
      <c r="F133" s="442"/>
      <c r="G133" s="470">
        <f t="shared" si="15"/>
        <v>11</v>
      </c>
      <c r="H133" s="470">
        <v>126</v>
      </c>
      <c r="I133" s="455">
        <f t="shared" ca="1" si="5"/>
        <v>2230877.1990797142</v>
      </c>
      <c r="J133" s="455">
        <f t="array" ref="J133">IFERROR(INDEX('Retirement Calculator'!J:J,MATCH('Isaac 401k'!N133,'Retirement Calculator'!A:A,0),0),0)</f>
        <v>6404.7404596389215</v>
      </c>
      <c r="K133" s="455">
        <f t="shared" ca="1" si="2"/>
        <v>9268.6352442503121</v>
      </c>
      <c r="L133" s="455">
        <f t="shared" ca="1" si="3"/>
        <v>2233741.0938643254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38158701.470236078</v>
      </c>
      <c r="C134" s="458">
        <f t="shared" si="0"/>
        <v>0</v>
      </c>
      <c r="D134" s="458">
        <f t="shared" ca="1" si="9"/>
        <v>473954.10864780686</v>
      </c>
      <c r="E134" s="458">
        <f t="shared" ca="1" si="1"/>
        <v>38632655.578883886</v>
      </c>
      <c r="F134" s="442"/>
      <c r="G134" s="470">
        <f t="shared" si="15"/>
        <v>11</v>
      </c>
      <c r="H134" s="470">
        <v>127</v>
      </c>
      <c r="I134" s="455">
        <f t="shared" ca="1" si="5"/>
        <v>2233741.0938643254</v>
      </c>
      <c r="J134" s="455">
        <f t="array" ref="J134">IFERROR(INDEX('Retirement Calculator'!J:J,MATCH('Isaac 401k'!N134,'Retirement Calculator'!A:A,0),0),0)</f>
        <v>6404.7404596389215</v>
      </c>
      <c r="K134" s="455">
        <f t="shared" ca="1" si="2"/>
        <v>9280.5681391861926</v>
      </c>
      <c r="L134" s="455">
        <f t="shared" ca="1" si="3"/>
        <v>2236616.9215438724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38632655.578883886</v>
      </c>
      <c r="C135" s="458">
        <f t="shared" si="0"/>
        <v>0</v>
      </c>
      <c r="D135" s="458">
        <f t="shared" ca="1" si="9"/>
        <v>473954.10864780686</v>
      </c>
      <c r="E135" s="458">
        <f t="shared" ca="1" si="1"/>
        <v>39106609.687531695</v>
      </c>
      <c r="F135" s="442"/>
      <c r="G135" s="470">
        <f t="shared" si="15"/>
        <v>11</v>
      </c>
      <c r="H135" s="470">
        <v>128</v>
      </c>
      <c r="I135" s="455">
        <f t="shared" ca="1" si="5"/>
        <v>2236616.9215438724</v>
      </c>
      <c r="J135" s="455">
        <f t="array" ref="J135">IFERROR(INDEX('Retirement Calculator'!J:J,MATCH('Isaac 401k'!N135,'Retirement Calculator'!A:A,0),0),0)</f>
        <v>6404.7404596389215</v>
      </c>
      <c r="K135" s="455">
        <f t="shared" ca="1" si="2"/>
        <v>9292.5507545176388</v>
      </c>
      <c r="L135" s="455">
        <f t="shared" ca="1" si="3"/>
        <v>2239504.7318387511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39106609.687531695</v>
      </c>
      <c r="C136" s="458">
        <f t="shared" si="0"/>
        <v>0</v>
      </c>
      <c r="D136" s="458">
        <f t="shared" ca="1" si="9"/>
        <v>473954.10864780686</v>
      </c>
      <c r="E136" s="458">
        <f t="shared" ca="1" si="1"/>
        <v>39580563.796179503</v>
      </c>
      <c r="F136" s="442"/>
      <c r="G136" s="470">
        <f t="shared" si="15"/>
        <v>11</v>
      </c>
      <c r="H136" s="470">
        <v>129</v>
      </c>
      <c r="I136" s="455">
        <f t="shared" ca="1" si="5"/>
        <v>2239504.7318387511</v>
      </c>
      <c r="J136" s="455">
        <f t="array" ref="J136">IFERROR(INDEX('Retirement Calculator'!J:J,MATCH('Isaac 401k'!N136,'Retirement Calculator'!A:A,0),0),0)</f>
        <v>6404.7404596389215</v>
      </c>
      <c r="K136" s="455">
        <f t="shared" ca="1" si="2"/>
        <v>9304.5832974129662</v>
      </c>
      <c r="L136" s="455">
        <f t="shared" ca="1" si="3"/>
        <v>2242404.5746765248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2242404.5746765248</v>
      </c>
      <c r="J137" s="455">
        <f t="array" ref="J137">IFERROR(INDEX('Retirement Calculator'!J:J,MATCH('Isaac 401k'!N137,'Retirement Calculator'!A:A,0),0),0)</f>
        <v>6404.7404596389215</v>
      </c>
      <c r="K137" s="455">
        <f t="shared" ca="1" si="2"/>
        <v>9316.6659759036902</v>
      </c>
      <c r="L137" s="455">
        <f t="shared" ca="1" si="3"/>
        <v>2245316.5001927894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2245316.5001927894</v>
      </c>
      <c r="J138" s="455">
        <f t="array" ref="J138">IFERROR(INDEX('Retirement Calculator'!J:J,MATCH('Isaac 401k'!N138,'Retirement Calculator'!A:A,0),0),0)</f>
        <v>6404.7404596389215</v>
      </c>
      <c r="K138" s="455">
        <f t="shared" ca="1" si="2"/>
        <v>9328.7989988881254</v>
      </c>
      <c r="L138" s="455">
        <f t="shared" ca="1" si="3"/>
        <v>2248240.5587320384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2248240.5587320384</v>
      </c>
      <c r="J139" s="455">
        <f t="array" ref="J139">IFERROR(INDEX('Retirement Calculator'!J:J,MATCH('Isaac 401k'!N139,'Retirement Calculator'!A:A,0),0),0)</f>
        <v>6404.7404596389215</v>
      </c>
      <c r="K139" s="455">
        <f t="shared" ca="1" si="2"/>
        <v>9340.9825761349966</v>
      </c>
      <c r="L139" s="455">
        <f t="shared" ca="1" si="3"/>
        <v>2251176.8008485343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2251176.8008485343</v>
      </c>
      <c r="J140" s="455">
        <f t="array" ref="J140">IFERROR(INDEX('Retirement Calculator'!J:J,MATCH('Isaac 401k'!N140,'Retirement Calculator'!A:A,0),0),0)</f>
        <v>6404.7404596389215</v>
      </c>
      <c r="K140" s="455">
        <f t="shared" ca="1" si="2"/>
        <v>9353.2169182870639</v>
      </c>
      <c r="L140" s="455">
        <f t="shared" ca="1" si="3"/>
        <v>2254125.2773071821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2254125.2773071821</v>
      </c>
      <c r="J141" s="455">
        <f t="array" ref="J141">IFERROR(INDEX('Retirement Calculator'!J:J,MATCH('Isaac 401k'!N141,'Retirement Calculator'!A:A,0),0),0)</f>
        <v>6404.7404596389215</v>
      </c>
      <c r="K141" s="455">
        <f t="shared" ca="1" si="2"/>
        <v>9365.5022368647624</v>
      </c>
      <c r="L141" s="455">
        <f t="shared" ca="1" si="3"/>
        <v>2257086.0390844075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2257086.0390844075</v>
      </c>
      <c r="J142" s="455">
        <f t="array" ref="J142">IFERROR(INDEX('Retirement Calculator'!J:J,MATCH('Isaac 401k'!N142,'Retirement Calculator'!A:A,0),0),0)</f>
        <v>6404.7404596389215</v>
      </c>
      <c r="K142" s="455">
        <f t="shared" ca="1" si="2"/>
        <v>9377.8387442698677</v>
      </c>
      <c r="L142" s="455">
        <f t="shared" ca="1" si="3"/>
        <v>2260059.1373690381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2260059.1373690381</v>
      </c>
      <c r="J143" s="455">
        <f t="array" ref="J143">IFERROR(INDEX('Retirement Calculator'!J:J,MATCH('Isaac 401k'!N143,'Retirement Calculator'!A:A,0),0),0)</f>
        <v>6404.7404596389215</v>
      </c>
      <c r="K143" s="455">
        <f t="shared" ca="1" si="2"/>
        <v>9390.2266537891628</v>
      </c>
      <c r="L143" s="455">
        <f t="shared" ca="1" si="3"/>
        <v>2263044.6235631881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2263044.6235631881</v>
      </c>
      <c r="J144" s="455">
        <f t="array" ref="J144">IFERROR(INDEX('Retirement Calculator'!J:J,MATCH('Isaac 401k'!N144,'Retirement Calculator'!A:A,0),0),0)</f>
        <v>6404.7404596389215</v>
      </c>
      <c r="K144" s="455">
        <f t="shared" ca="1" si="2"/>
        <v>9402.6661795981199</v>
      </c>
      <c r="L144" s="455">
        <f t="shared" ca="1" si="3"/>
        <v>2266042.5492831473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2266042.5492831473</v>
      </c>
      <c r="J145" s="455">
        <f t="array" ref="J145">IFERROR(INDEX('Retirement Calculator'!J:J,MATCH('Isaac 401k'!N145,'Retirement Calculator'!A:A,0),0),0)</f>
        <v>6404.7404596389215</v>
      </c>
      <c r="K145" s="455">
        <f t="shared" ca="1" si="2"/>
        <v>9415.1575367646183</v>
      </c>
      <c r="L145" s="455">
        <f t="shared" ca="1" si="3"/>
        <v>2269052.9663602728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2269052.9663602728</v>
      </c>
      <c r="J146" s="455">
        <f t="array" ref="J146">IFERROR(INDEX('Retirement Calculator'!J:J,MATCH('Isaac 401k'!N146,'Retirement Calculator'!A:A,0),0),0)</f>
        <v>6404.7404596389215</v>
      </c>
      <c r="K146" s="455">
        <f t="shared" ca="1" si="2"/>
        <v>9427.7009412526404</v>
      </c>
      <c r="L146" s="455">
        <f t="shared" ca="1" si="3"/>
        <v>2272075.9268418862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2272075.9268418862</v>
      </c>
      <c r="J147" s="455">
        <f t="array" ref="J147">IFERROR(INDEX('Retirement Calculator'!J:J,MATCH('Isaac 401k'!N147,'Retirement Calculator'!A:A,0),0),0)</f>
        <v>6404.7404596389215</v>
      </c>
      <c r="K147" s="455">
        <f t="shared" ca="1" si="2"/>
        <v>9440.2966099260302</v>
      </c>
      <c r="L147" s="455">
        <f t="shared" ca="1" si="3"/>
        <v>2275111.4829921732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2275111.4829921732</v>
      </c>
      <c r="J148" s="455">
        <f t="array" ref="J148">IFERROR(INDEX('Retirement Calculator'!J:J,MATCH('Isaac 401k'!N148,'Retirement Calculator'!A:A,0),0),0)</f>
        <v>6404.7404596389215</v>
      </c>
      <c r="K148" s="455">
        <f t="shared" ca="1" si="2"/>
        <v>9452.9447605522255</v>
      </c>
      <c r="L148" s="455">
        <f t="shared" ca="1" si="3"/>
        <v>2278159.6872930862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2278159.6872930862</v>
      </c>
      <c r="J149" s="455">
        <f t="array" ref="J149">IFERROR(INDEX('Retirement Calculator'!J:J,MATCH('Isaac 401k'!N149,'Retirement Calculator'!A:A,0),0),0)</f>
        <v>6404.7404596389215</v>
      </c>
      <c r="K149" s="455">
        <f t="shared" ca="1" si="2"/>
        <v>9465.6456118060287</v>
      </c>
      <c r="L149" s="455">
        <f t="shared" ca="1" si="3"/>
        <v>2281220.5924452529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2281220.5924452529</v>
      </c>
      <c r="J150" s="455">
        <f t="array" ref="J150">IFERROR(INDEX('Retirement Calculator'!J:J,MATCH('Isaac 401k'!N150,'Retirement Calculator'!A:A,0),0),0)</f>
        <v>6404.7404596389215</v>
      </c>
      <c r="K150" s="455">
        <f t="shared" ca="1" si="2"/>
        <v>9478.3993832733904</v>
      </c>
      <c r="L150" s="455">
        <f t="shared" ca="1" si="3"/>
        <v>2284294.2513688873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2284294.2513688873</v>
      </c>
      <c r="J151" s="455">
        <f t="array" ref="J151">IFERROR(INDEX('Retirement Calculator'!J:J,MATCH('Isaac 401k'!N151,'Retirement Calculator'!A:A,0),0),0)</f>
        <v>6404.7404596389215</v>
      </c>
      <c r="K151" s="455">
        <f t="shared" ca="1" si="2"/>
        <v>9491.2062954552002</v>
      </c>
      <c r="L151" s="455">
        <f t="shared" ca="1" si="3"/>
        <v>2287380.7172047035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2287380.7172047035</v>
      </c>
      <c r="J152" s="455">
        <f t="array" ref="J152">IFERROR(INDEX('Retirement Calculator'!J:J,MATCH('Isaac 401k'!N152,'Retirement Calculator'!A:A,0),0),0)</f>
        <v>6404.7404596389215</v>
      </c>
      <c r="K152" s="455">
        <f t="shared" ca="1" si="2"/>
        <v>9504.0665697711011</v>
      </c>
      <c r="L152" s="455">
        <f t="shared" ca="1" si="3"/>
        <v>2290480.0433148355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2290480.0433148355</v>
      </c>
      <c r="J153" s="455">
        <f t="array" ref="J153">IFERROR(INDEX('Retirement Calculator'!J:J,MATCH('Isaac 401k'!N153,'Retirement Calculator'!A:A,0),0),0)</f>
        <v>6404.7404596389215</v>
      </c>
      <c r="K153" s="455">
        <f t="shared" ca="1" si="2"/>
        <v>9516.9804285633181</v>
      </c>
      <c r="L153" s="455">
        <f t="shared" ca="1" si="3"/>
        <v>2293592.2832837598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2293592.2832837598</v>
      </c>
      <c r="J154" s="455">
        <f t="array" ref="J154">IFERROR(INDEX('Retirement Calculator'!J:J,MATCH('Isaac 401k'!N154,'Retirement Calculator'!A:A,0),0),0)</f>
        <v>6404.7404596389215</v>
      </c>
      <c r="K154" s="455">
        <f t="shared" ca="1" si="2"/>
        <v>9529.9480951005025</v>
      </c>
      <c r="L154" s="455">
        <f t="shared" ca="1" si="3"/>
        <v>2296717.4909192212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2296717.4909192212</v>
      </c>
      <c r="J155" s="455">
        <f t="array" ref="J155">IFERROR(INDEX('Retirement Calculator'!J:J,MATCH('Isaac 401k'!N155,'Retirement Calculator'!A:A,0),0),0)</f>
        <v>6404.7404596389215</v>
      </c>
      <c r="K155" s="455">
        <f t="shared" ca="1" si="2"/>
        <v>9542.9697935815911</v>
      </c>
      <c r="L155" s="455">
        <f t="shared" ca="1" si="3"/>
        <v>2299855.7202531635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2299855.7202531635</v>
      </c>
      <c r="J156" s="455">
        <f t="array" ref="J156">IFERROR(INDEX('Retirement Calculator'!J:J,MATCH('Isaac 401k'!N156,'Retirement Calculator'!A:A,0),0),0)</f>
        <v>6404.7404596389215</v>
      </c>
      <c r="K156" s="455">
        <f t="shared" ca="1" si="2"/>
        <v>9556.0457491396846</v>
      </c>
      <c r="L156" s="455">
        <f t="shared" ca="1" si="3"/>
        <v>2303007.0255426639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2303007.0255426639</v>
      </c>
      <c r="J157" s="455">
        <f t="array" ref="J157">IFERROR(INDEX('Retirement Calculator'!J:J,MATCH('Isaac 401k'!N157,'Retirement Calculator'!A:A,0),0),0)</f>
        <v>6404.7404596389215</v>
      </c>
      <c r="K157" s="455">
        <f t="shared" ca="1" si="2"/>
        <v>9569.1761878459365</v>
      </c>
      <c r="L157" s="455">
        <f t="shared" ca="1" si="3"/>
        <v>2306171.4612708706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2306171.4612708706</v>
      </c>
      <c r="J158" s="455">
        <f t="array" ref="J158">IFERROR(INDEX('Retirement Calculator'!J:J,MATCH('Isaac 401k'!N158,'Retirement Calculator'!A:A,0),0),0)</f>
        <v>6404.7404596389215</v>
      </c>
      <c r="K158" s="455">
        <f t="shared" ca="1" si="2"/>
        <v>9582.361336713464</v>
      </c>
      <c r="L158" s="455">
        <f t="shared" ca="1" si="3"/>
        <v>2309349.0821479452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2309349.0821479452</v>
      </c>
      <c r="J159" s="455">
        <f t="array" ref="J159">IFERROR(INDEX('Retirement Calculator'!J:J,MATCH('Isaac 401k'!N159,'Retirement Calculator'!A:A,0),0),0)</f>
        <v>6404.7404596389215</v>
      </c>
      <c r="K159" s="455">
        <f t="shared" ca="1" si="2"/>
        <v>9595.6014237012751</v>
      </c>
      <c r="L159" s="455">
        <f t="shared" ca="1" si="3"/>
        <v>2312539.9431120073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2312539.9431120073</v>
      </c>
      <c r="J160" s="455">
        <f t="array" ref="J160">IFERROR(INDEX('Retirement Calculator'!J:J,MATCH('Isaac 401k'!N160,'Retirement Calculator'!A:A,0),0),0)</f>
        <v>6404.7404596389215</v>
      </c>
      <c r="K160" s="455">
        <f t="shared" ca="1" si="2"/>
        <v>9608.8966777182013</v>
      </c>
      <c r="L160" s="455">
        <f t="shared" ca="1" si="3"/>
        <v>2315744.0993300863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2315744.0993300863</v>
      </c>
      <c r="J161" s="455">
        <f t="array" ref="J161">IFERROR(INDEX('Retirement Calculator'!J:J,MATCH('Isaac 401k'!N161,'Retirement Calculator'!A:A,0),0),0)</f>
        <v>6404.7404596389215</v>
      </c>
      <c r="K161" s="455">
        <f t="shared" ca="1" si="2"/>
        <v>9622.2473286268632</v>
      </c>
      <c r="L161" s="455">
        <f t="shared" ca="1" si="3"/>
        <v>2318961.6061990741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2318961.6061990741</v>
      </c>
      <c r="J162" s="455">
        <f t="array" ref="J162">IFERROR(INDEX('Retirement Calculator'!J:J,MATCH('Isaac 401k'!N162,'Retirement Calculator'!A:A,0),0),0)</f>
        <v>6404.7404596389215</v>
      </c>
      <c r="K162" s="455">
        <f t="shared" ca="1" si="2"/>
        <v>9635.6536072476447</v>
      </c>
      <c r="L162" s="455">
        <f t="shared" ca="1" si="3"/>
        <v>2322192.5193466828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2322192.5193466828</v>
      </c>
      <c r="J163" s="455">
        <f t="array" ref="J163">IFERROR(INDEX('Retirement Calculator'!J:J,MATCH('Isaac 401k'!N163,'Retirement Calculator'!A:A,0),0),0)</f>
        <v>6404.7404596389215</v>
      </c>
      <c r="K163" s="455">
        <f t="shared" ca="1" si="2"/>
        <v>9649.115745362682</v>
      </c>
      <c r="L163" s="455">
        <f t="shared" ca="1" si="3"/>
        <v>2325436.8946324065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2325436.8946324065</v>
      </c>
      <c r="J164" s="455">
        <f t="array" ref="J164">IFERROR(INDEX('Retirement Calculator'!J:J,MATCH('Isaac 401k'!N164,'Retirement Calculator'!A:A,0),0),0)</f>
        <v>6404.7404596389215</v>
      </c>
      <c r="K164" s="455">
        <f t="shared" ca="1" si="2"/>
        <v>9662.6339757198639</v>
      </c>
      <c r="L164" s="455">
        <f t="shared" ca="1" si="3"/>
        <v>2328694.7881484875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2328694.7881484875</v>
      </c>
      <c r="J165" s="455">
        <f t="array" ref="J165">IFERROR(INDEX('Retirement Calculator'!J:J,MATCH('Isaac 401k'!N165,'Retirement Calculator'!A:A,0),0),0)</f>
        <v>6404.7404596389215</v>
      </c>
      <c r="K165" s="455">
        <f t="shared" ca="1" si="2"/>
        <v>9676.2085320368678</v>
      </c>
      <c r="L165" s="455">
        <f t="shared" ca="1" si="3"/>
        <v>2331966.2562208851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2331966.2562208851</v>
      </c>
      <c r="J166" s="455">
        <f t="array" ref="J166">IFERROR(INDEX('Retirement Calculator'!J:J,MATCH('Isaac 401k'!N166,'Retirement Calculator'!A:A,0),0),0)</f>
        <v>6404.7404596389215</v>
      </c>
      <c r="K166" s="455">
        <f t="shared" ca="1" si="2"/>
        <v>9689.8396490051909</v>
      </c>
      <c r="L166" s="455">
        <f t="shared" ca="1" si="3"/>
        <v>2335251.3554102513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2335251.3554102513</v>
      </c>
      <c r="J167" s="455">
        <f t="array" ref="J167">IFERROR(INDEX('Retirement Calculator'!J:J,MATCH('Isaac 401k'!N167,'Retirement Calculator'!A:A,0),0),0)</f>
        <v>6404.7404596389215</v>
      </c>
      <c r="K167" s="455">
        <f t="shared" ca="1" si="2"/>
        <v>9703.5275622942172</v>
      </c>
      <c r="L167" s="455">
        <f t="shared" ca="1" si="3"/>
        <v>2338550.1425129063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2338550.1425129063</v>
      </c>
      <c r="J168" s="455">
        <f t="array" ref="J168">IFERROR(INDEX('Retirement Calculator'!J:J,MATCH('Isaac 401k'!N168,'Retirement Calculator'!A:A,0),0),0)</f>
        <v>6404.7404596389215</v>
      </c>
      <c r="K168" s="455">
        <f t="shared" ca="1" si="2"/>
        <v>9717.2725085552793</v>
      </c>
      <c r="L168" s="455">
        <f t="shared" ca="1" si="3"/>
        <v>2341862.6745618223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2341862.6745618223</v>
      </c>
      <c r="J169" s="455">
        <f t="array" ref="J169">IFERROR(INDEX('Retirement Calculator'!J:J,MATCH('Isaac 401k'!N169,'Retirement Calculator'!A:A,0),0),0)</f>
        <v>6404.7404596389215</v>
      </c>
      <c r="K169" s="455">
        <f t="shared" ca="1" si="2"/>
        <v>9731.074725425764</v>
      </c>
      <c r="L169" s="455">
        <f t="shared" ca="1" si="3"/>
        <v>2345189.008827609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2345189.008827609</v>
      </c>
      <c r="J170" s="455">
        <f t="array" ref="J170">IFERROR(INDEX('Retirement Calculator'!J:J,MATCH('Isaac 401k'!N170,'Retirement Calculator'!A:A,0),0),0)</f>
        <v>6404.7404596389215</v>
      </c>
      <c r="K170" s="455">
        <f t="shared" ca="1" si="2"/>
        <v>9744.9344515332086</v>
      </c>
      <c r="L170" s="455">
        <f t="shared" ca="1" si="3"/>
        <v>2348529.2028195029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2348529.2028195029</v>
      </c>
      <c r="J171" s="455">
        <f t="array" ref="J171">IFERROR(INDEX('Retirement Calculator'!J:J,MATCH('Isaac 401k'!N171,'Retirement Calculator'!A:A,0),0),0)</f>
        <v>6404.7404596389215</v>
      </c>
      <c r="K171" s="455">
        <f t="shared" ca="1" si="2"/>
        <v>9758.851926499432</v>
      </c>
      <c r="L171" s="455">
        <f t="shared" ca="1" si="3"/>
        <v>2351883.3142863633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2351883.3142863633</v>
      </c>
      <c r="J172" s="455">
        <f t="array" ref="J172">IFERROR(INDEX('Retirement Calculator'!J:J,MATCH('Isaac 401k'!N172,'Retirement Calculator'!A:A,0),0),0)</f>
        <v>6404.7404596389215</v>
      </c>
      <c r="K172" s="455">
        <f t="shared" ca="1" si="2"/>
        <v>9772.8273909446834</v>
      </c>
      <c r="L172" s="455">
        <f t="shared" ca="1" si="3"/>
        <v>2355251.4012176688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2355251.4012176688</v>
      </c>
      <c r="J173" s="455">
        <f t="array" ref="J173">IFERROR(INDEX('Retirement Calculator'!J:J,MATCH('Isaac 401k'!N173,'Retirement Calculator'!A:A,0),0),0)</f>
        <v>6404.7404596389215</v>
      </c>
      <c r="K173" s="455">
        <f t="shared" ca="1" si="2"/>
        <v>9786.86108649179</v>
      </c>
      <c r="L173" s="455">
        <f t="shared" ca="1" si="3"/>
        <v>2358633.5218445216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2358633.5218445216</v>
      </c>
      <c r="J174" s="455">
        <f t="array" ref="J174">IFERROR(INDEX('Retirement Calculator'!J:J,MATCH('Isaac 401k'!N174,'Retirement Calculator'!A:A,0),0),0)</f>
        <v>6404.7404596389215</v>
      </c>
      <c r="K174" s="455">
        <f t="shared" ca="1" si="2"/>
        <v>9800.9532557703442</v>
      </c>
      <c r="L174" s="455">
        <f t="shared" ca="1" si="3"/>
        <v>2362029.7346406528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2362029.7346406528</v>
      </c>
      <c r="J175" s="455">
        <f t="array" ref="J175">IFERROR(INDEX('Retirement Calculator'!J:J,MATCH('Isaac 401k'!N175,'Retirement Calculator'!A:A,0),0),0)</f>
        <v>6404.7404596389215</v>
      </c>
      <c r="K175" s="455">
        <f t="shared" ca="1" si="2"/>
        <v>9815.1041424208906</v>
      </c>
      <c r="L175" s="455">
        <f t="shared" ca="1" si="3"/>
        <v>2365440.0983234346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2365440.0983234346</v>
      </c>
      <c r="J176" s="455">
        <f t="array" ref="J176">IFERROR(INDEX('Retirement Calculator'!J:J,MATCH('Isaac 401k'!N176,'Retirement Calculator'!A:A,0),0),0)</f>
        <v>6404.7404596389215</v>
      </c>
      <c r="K176" s="455">
        <f t="shared" ca="1" si="2"/>
        <v>9829.3139910991486</v>
      </c>
      <c r="L176" s="455">
        <f t="shared" ca="1" si="3"/>
        <v>2368864.6718548946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2368864.6718548946</v>
      </c>
      <c r="J177" s="455">
        <f t="array" ref="J177">IFERROR(INDEX('Retirement Calculator'!J:J,MATCH('Isaac 401k'!N177,'Retirement Calculator'!A:A,0),0),0)</f>
        <v>6404.7404596389215</v>
      </c>
      <c r="K177" s="455">
        <f t="shared" ca="1" si="2"/>
        <v>9843.5830474802315</v>
      </c>
      <c r="L177" s="455">
        <f t="shared" ca="1" si="3"/>
        <v>2372303.5144427358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2372303.5144427358</v>
      </c>
      <c r="J178" s="455">
        <f t="array" ref="J178">IFERROR(INDEX('Retirement Calculator'!J:J,MATCH('Isaac 401k'!N178,'Retirement Calculator'!A:A,0),0),0)</f>
        <v>6404.7404596389215</v>
      </c>
      <c r="K178" s="455">
        <f t="shared" ca="1" si="2"/>
        <v>9857.911558262902</v>
      </c>
      <c r="L178" s="455">
        <f t="shared" ca="1" si="3"/>
        <v>2375756.6855413597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2375756.6855413597</v>
      </c>
      <c r="J179" s="455">
        <f t="array" ref="J179">IFERROR(INDEX('Retirement Calculator'!J:J,MATCH('Isaac 401k'!N179,'Retirement Calculator'!A:A,0),0),0)</f>
        <v>6404.7404596389215</v>
      </c>
      <c r="K179" s="455">
        <f t="shared" ca="1" si="2"/>
        <v>9872.2997711738353</v>
      </c>
      <c r="L179" s="455">
        <f t="shared" ca="1" si="3"/>
        <v>2379224.2448528945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2379224.2448528945</v>
      </c>
      <c r="J180" s="455">
        <f t="array" ref="J180">IFERROR(INDEX('Retirement Calculator'!J:J,MATCH('Isaac 401k'!N180,'Retirement Calculator'!A:A,0),0),0)</f>
        <v>6404.7404596389215</v>
      </c>
      <c r="K180" s="455">
        <f t="shared" ca="1" si="2"/>
        <v>9886.7479349718978</v>
      </c>
      <c r="L180" s="455">
        <f t="shared" ca="1" si="3"/>
        <v>2382706.2523282273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2382706.2523282273</v>
      </c>
      <c r="J181" s="455">
        <f t="array" ref="J181">IFERROR(INDEX('Retirement Calculator'!J:J,MATCH('Isaac 401k'!N181,'Retirement Calculator'!A:A,0),0),0)</f>
        <v>6404.7404596389215</v>
      </c>
      <c r="K181" s="455">
        <f t="shared" ca="1" si="2"/>
        <v>9901.2562994524505</v>
      </c>
      <c r="L181" s="455">
        <f t="shared" ca="1" si="3"/>
        <v>2386202.7681680406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2386202.7681680406</v>
      </c>
      <c r="J182" s="455">
        <f t="array" ref="J182">IFERROR(INDEX('Retirement Calculator'!J:J,MATCH('Isaac 401k'!N182,'Retirement Calculator'!A:A,0),0),0)</f>
        <v>6404.7404596389215</v>
      </c>
      <c r="K182" s="455">
        <f t="shared" ca="1" si="2"/>
        <v>9915.8251154516729</v>
      </c>
      <c r="L182" s="455">
        <f t="shared" ca="1" si="3"/>
        <v>2389713.852823853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2389713.852823853</v>
      </c>
      <c r="J183" s="455">
        <f t="array" ref="J183">IFERROR(INDEX('Retirement Calculator'!J:J,MATCH('Isaac 401k'!N183,'Retirement Calculator'!A:A,0),0),0)</f>
        <v>6404.7404596389215</v>
      </c>
      <c r="K183" s="455">
        <f t="shared" ca="1" si="2"/>
        <v>9930.454634850892</v>
      </c>
      <c r="L183" s="455">
        <f t="shared" ca="1" si="3"/>
        <v>2393239.5669990648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2393239.5669990648</v>
      </c>
      <c r="J184" s="455">
        <f t="array" ref="J184">IFERROR(INDEX('Retirement Calculator'!J:J,MATCH('Isaac 401k'!N184,'Retirement Calculator'!A:A,0),0),0)</f>
        <v>6404.7404596389215</v>
      </c>
      <c r="K184" s="455">
        <f t="shared" ca="1" si="2"/>
        <v>9945.1451105809392</v>
      </c>
      <c r="L184" s="455">
        <f t="shared" ca="1" si="3"/>
        <v>2396779.9716500067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2396779.9716500067</v>
      </c>
      <c r="J185" s="455">
        <f t="array" ref="J185">IFERROR(INDEX('Retirement Calculator'!J:J,MATCH('Isaac 401k'!N185,'Retirement Calculator'!A:A,0),0),0)</f>
        <v>6404.7404596389215</v>
      </c>
      <c r="K185" s="455">
        <f t="shared" ca="1" si="2"/>
        <v>9959.8967966265318</v>
      </c>
      <c r="L185" s="455">
        <f t="shared" ca="1" si="3"/>
        <v>2400335.1279869941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2400335.1279869941</v>
      </c>
      <c r="J186" s="455">
        <f t="array" ref="J186">IFERROR(INDEX('Retirement Calculator'!J:J,MATCH('Isaac 401k'!N186,'Retirement Calculator'!A:A,0),0),0)</f>
        <v>6404.7404596389215</v>
      </c>
      <c r="K186" s="455">
        <f t="shared" ca="1" si="2"/>
        <v>9974.709948030646</v>
      </c>
      <c r="L186" s="455">
        <f t="shared" ca="1" si="3"/>
        <v>2403905.0974753858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2403905.0974753858</v>
      </c>
      <c r="J187" s="455">
        <f t="array" ref="J187">IFERROR(INDEX('Retirement Calculator'!J:J,MATCH('Isaac 401k'!N187,'Retirement Calculator'!A:A,0),0),0)</f>
        <v>6404.7404596389215</v>
      </c>
      <c r="K187" s="455">
        <f t="shared" ca="1" si="2"/>
        <v>9989.5848208989446</v>
      </c>
      <c r="L187" s="455">
        <f t="shared" ca="1" si="3"/>
        <v>2407489.9418366454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2407489.9418366454</v>
      </c>
      <c r="J188" s="455">
        <f t="array" ref="J188">IFERROR(INDEX('Retirement Calculator'!J:J,MATCH('Isaac 401k'!N188,'Retirement Calculator'!A:A,0),0),0)</f>
        <v>6404.7404596389215</v>
      </c>
      <c r="K188" s="455">
        <f t="shared" ca="1" si="2"/>
        <v>10004.521672404193</v>
      </c>
      <c r="L188" s="455">
        <f t="shared" ca="1" si="3"/>
        <v>2411089.7230494106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2411089.7230494106</v>
      </c>
      <c r="J189" s="455">
        <f t="array" ref="J189">IFERROR(INDEX('Retirement Calculator'!J:J,MATCH('Isaac 401k'!N189,'Retirement Calculator'!A:A,0),0),0)</f>
        <v>6404.7404596389215</v>
      </c>
      <c r="K189" s="455">
        <f t="shared" ca="1" si="2"/>
        <v>10019.520760790714</v>
      </c>
      <c r="L189" s="455">
        <f t="shared" ca="1" si="3"/>
        <v>2414704.5033505624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2414704.5033505624</v>
      </c>
      <c r="J190" s="455">
        <f t="array" ref="J190">IFERROR(INDEX('Retirement Calculator'!J:J,MATCH('Isaac 401k'!N190,'Retirement Calculator'!A:A,0),0),0)</f>
        <v>6404.7404596389215</v>
      </c>
      <c r="K190" s="455">
        <f t="shared" ca="1" si="2"/>
        <v>10034.582345378847</v>
      </c>
      <c r="L190" s="455">
        <f t="shared" ca="1" si="3"/>
        <v>2418334.3452363024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2418334.3452363024</v>
      </c>
      <c r="J191" s="455">
        <f t="array" ref="J191">IFERROR(INDEX('Retirement Calculator'!J:J,MATCH('Isaac 401k'!N191,'Retirement Calculator'!A:A,0),0),0)</f>
        <v>6404.7404596389215</v>
      </c>
      <c r="K191" s="455">
        <f t="shared" ca="1" si="2"/>
        <v>10049.706686569431</v>
      </c>
      <c r="L191" s="455">
        <f t="shared" ca="1" si="3"/>
        <v>2421979.3114632326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2421979.3114632326</v>
      </c>
      <c r="J192" s="455">
        <f t="array" ref="J192">IFERROR(INDEX('Retirement Calculator'!J:J,MATCH('Isaac 401k'!N192,'Retirement Calculator'!A:A,0),0),0)</f>
        <v>6404.7404596389215</v>
      </c>
      <c r="K192" s="455">
        <f t="shared" ca="1" si="2"/>
        <v>10064.894045848307</v>
      </c>
      <c r="L192" s="455">
        <f t="shared" ca="1" si="3"/>
        <v>2425639.4650494419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2425639.4650494419</v>
      </c>
      <c r="J193" s="455">
        <f t="array" ref="J193">IFERROR(INDEX('Retirement Calculator'!J:J,MATCH('Isaac 401k'!N193,'Retirement Calculator'!A:A,0),0),0)</f>
        <v>6404.7404596389215</v>
      </c>
      <c r="K193" s="455">
        <f t="shared" ca="1" si="2"/>
        <v>10080.144685790845</v>
      </c>
      <c r="L193" s="455">
        <f t="shared" ca="1" si="3"/>
        <v>2429314.8692755937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2429314.8692755937</v>
      </c>
      <c r="J194" s="455">
        <f t="array" ref="J194">IFERROR(INDEX('Retirement Calculator'!J:J,MATCH('Isaac 401k'!N194,'Retirement Calculator'!A:A,0),0),0)</f>
        <v>6404.7404596389215</v>
      </c>
      <c r="K194" s="455">
        <f t="shared" ca="1" si="2"/>
        <v>10095.458870066477</v>
      </c>
      <c r="L194" s="455">
        <f t="shared" ca="1" si="3"/>
        <v>2433005.5876860209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2433005.5876860209</v>
      </c>
      <c r="J195" s="455">
        <f t="array" ref="J195">IFERROR(INDEX('Retirement Calculator'!J:J,MATCH('Isaac 401k'!N195,'Retirement Calculator'!A:A,0),0),0)</f>
        <v>6404.7404596389215</v>
      </c>
      <c r="K195" s="455">
        <f t="shared" ca="1" si="2"/>
        <v>10110.836863443257</v>
      </c>
      <c r="L195" s="455">
        <f t="shared" ca="1" si="3"/>
        <v>2436711.684089825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2436711.684089825</v>
      </c>
      <c r="J196" s="455">
        <f t="array" ref="J196">IFERROR(INDEX('Retirement Calculator'!J:J,MATCH('Isaac 401k'!N196,'Retirement Calculator'!A:A,0),0),0)</f>
        <v>6404.7404596389215</v>
      </c>
      <c r="K196" s="455">
        <f t="shared" ca="1" si="2"/>
        <v>10126.278931792442</v>
      </c>
      <c r="L196" s="455">
        <f t="shared" ca="1" si="3"/>
        <v>2440433.2225619783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2440433.2225619783</v>
      </c>
      <c r="J197" s="455">
        <f t="array" ref="J197">IFERROR(INDEX('Retirement Calculator'!J:J,MATCH('Isaac 401k'!N197,'Retirement Calculator'!A:A,0),0),0)</f>
        <v>6404.7404596389215</v>
      </c>
      <c r="K197" s="455">
        <f t="shared" ca="1" si="2"/>
        <v>10141.785342093081</v>
      </c>
      <c r="L197" s="455">
        <f t="shared" ca="1" si="3"/>
        <v>2444170.2674444322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2444170.2674444322</v>
      </c>
      <c r="J198" s="455">
        <f t="array" ref="J198">IFERROR(INDEX('Retirement Calculator'!J:J,MATCH('Isaac 401k'!N198,'Retirement Calculator'!A:A,0),0),0)</f>
        <v>6404.7404596389215</v>
      </c>
      <c r="K198" s="455">
        <f t="shared" ca="1" si="2"/>
        <v>10157.356362436638</v>
      </c>
      <c r="L198" s="455">
        <f t="shared" ca="1" si="3"/>
        <v>2447922.8833472296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2447922.8833472296</v>
      </c>
      <c r="J199" s="455">
        <f t="array" ref="J199">IFERROR(INDEX('Retirement Calculator'!J:J,MATCH('Isaac 401k'!N199,'Retirement Calculator'!A:A,0),0),0)</f>
        <v>6404.7404596389215</v>
      </c>
      <c r="K199" s="455">
        <f t="shared" ca="1" si="2"/>
        <v>10172.992262031627</v>
      </c>
      <c r="L199" s="455">
        <f t="shared" ca="1" si="3"/>
        <v>2451691.1351496219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2451691.1351496219</v>
      </c>
      <c r="J200" s="455">
        <f t="array" ref="J200">IFERROR(INDEX('Retirement Calculator'!J:J,MATCH('Isaac 401k'!N200,'Retirement Calculator'!A:A,0),0),0)</f>
        <v>6404.7404596389215</v>
      </c>
      <c r="K200" s="455">
        <f t="shared" ca="1" si="2"/>
        <v>10188.693311208261</v>
      </c>
      <c r="L200" s="455">
        <f t="shared" ca="1" si="3"/>
        <v>2455475.0880011912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2455475.0880011912</v>
      </c>
      <c r="J201" s="455">
        <f t="array" ref="J201">IFERROR(INDEX('Retirement Calculator'!J:J,MATCH('Isaac 401k'!N201,'Retirement Calculator'!A:A,0),0),0)</f>
        <v>6404.7404596389215</v>
      </c>
      <c r="K201" s="455">
        <f t="shared" ca="1" si="2"/>
        <v>10204.459781423133</v>
      </c>
      <c r="L201" s="455">
        <f t="shared" ca="1" si="3"/>
        <v>2459274.8073229752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2459274.8073229752</v>
      </c>
      <c r="J202" s="455">
        <f t="array" ref="J202">IFERROR(INDEX('Retirement Calculator'!J:J,MATCH('Isaac 401k'!N202,'Retirement Calculator'!A:A,0),0),0)</f>
        <v>6404.7404596389215</v>
      </c>
      <c r="K202" s="455">
        <f t="shared" ca="1" si="2"/>
        <v>10220.2919452639</v>
      </c>
      <c r="L202" s="455">
        <f t="shared" ca="1" si="3"/>
        <v>2463090.3588085999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2463090.3588085999</v>
      </c>
      <c r="J203" s="455">
        <f t="array" ref="J203">IFERROR(INDEX('Retirement Calculator'!J:J,MATCH('Isaac 401k'!N203,'Retirement Calculator'!A:A,0),0),0)</f>
        <v>6404.7404596389215</v>
      </c>
      <c r="K203" s="455">
        <f t="shared" ca="1" si="2"/>
        <v>10236.190076454002</v>
      </c>
      <c r="L203" s="455">
        <f t="shared" ca="1" si="3"/>
        <v>2466921.8084254148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2466921.8084254148</v>
      </c>
      <c r="J204" s="455">
        <f t="array" ref="J204">IFERROR(INDEX('Retirement Calculator'!J:J,MATCH('Isaac 401k'!N204,'Retirement Calculator'!A:A,0),0),0)</f>
        <v>6404.7404596389215</v>
      </c>
      <c r="K204" s="455">
        <f t="shared" ca="1" si="2"/>
        <v>10252.154449857399</v>
      </c>
      <c r="L204" s="455">
        <f t="shared" ca="1" si="3"/>
        <v>2470769.222415633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2470769.222415633</v>
      </c>
      <c r="J205" s="455">
        <f t="array" ref="J205">IFERROR(INDEX('Retirement Calculator'!J:J,MATCH('Isaac 401k'!N205,'Retirement Calculator'!A:A,0),0),0)</f>
        <v>6404.7404596389215</v>
      </c>
      <c r="K205" s="455">
        <f t="shared" ca="1" si="2"/>
        <v>10268.185341483308</v>
      </c>
      <c r="L205" s="455">
        <f t="shared" ca="1" si="3"/>
        <v>2474632.6672974774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2474632.6672974774</v>
      </c>
      <c r="J206" s="455">
        <f t="array" ref="J206">IFERROR(INDEX('Retirement Calculator'!J:J,MATCH('Isaac 401k'!N206,'Retirement Calculator'!A:A,0),0),0)</f>
        <v>6404.7404596389215</v>
      </c>
      <c r="K206" s="455">
        <f t="shared" ca="1" si="2"/>
        <v>10284.283028490992</v>
      </c>
      <c r="L206" s="455">
        <f t="shared" ca="1" si="3"/>
        <v>2478512.2098663291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2478512.2098663291</v>
      </c>
      <c r="J207" s="455">
        <f t="array" ref="J207">IFERROR(INDEX('Retirement Calculator'!J:J,MATCH('Isaac 401k'!N207,'Retirement Calculator'!A:A,0),0),0)</f>
        <v>6404.7404596389215</v>
      </c>
      <c r="K207" s="455">
        <f t="shared" ca="1" si="2"/>
        <v>10300.447789194541</v>
      </c>
      <c r="L207" s="455">
        <f t="shared" ca="1" si="3"/>
        <v>2482407.9171958845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2482407.9171958845</v>
      </c>
      <c r="J208" s="455">
        <f t="array" ref="J208">IFERROR(INDEX('Retirement Calculator'!J:J,MATCH('Isaac 401k'!N208,'Retirement Calculator'!A:A,0),0),0)</f>
        <v>6404.7404596389215</v>
      </c>
      <c r="K208" s="455">
        <f t="shared" ca="1" si="2"/>
        <v>10316.679903067688</v>
      </c>
      <c r="L208" s="455">
        <f t="shared" ca="1" si="3"/>
        <v>2486319.856639313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2486319.856639313</v>
      </c>
      <c r="J209" s="455">
        <f t="array" ref="J209">IFERROR(INDEX('Retirement Calculator'!J:J,MATCH('Isaac 401k'!N209,'Retirement Calculator'!A:A,0),0),0)</f>
        <v>6404.7404596389215</v>
      </c>
      <c r="K209" s="455">
        <f t="shared" ca="1" si="2"/>
        <v>10332.979650748641</v>
      </c>
      <c r="L209" s="455">
        <f t="shared" ca="1" si="3"/>
        <v>2490248.0958304224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2490248.0958304224</v>
      </c>
      <c r="J210" s="455">
        <f t="array" ref="J210">IFERROR(INDEX('Retirement Calculator'!J:J,MATCH('Isaac 401k'!N210,'Retirement Calculator'!A:A,0),0),0)</f>
        <v>6404.7404596389215</v>
      </c>
      <c r="K210" s="455">
        <f t="shared" ca="1" si="2"/>
        <v>10349.34731404493</v>
      </c>
      <c r="L210" s="455">
        <f t="shared" ca="1" si="3"/>
        <v>2494192.7026848281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2494192.7026848281</v>
      </c>
      <c r="J211" s="455">
        <f t="array" ref="J211">IFERROR(INDEX('Retirement Calculator'!J:J,MATCH('Isaac 401k'!N211,'Retirement Calculator'!A:A,0),0),0)</f>
        <v>6404.7404596389215</v>
      </c>
      <c r="K211" s="455">
        <f t="shared" ca="1" si="2"/>
        <v>10365.783175938288</v>
      </c>
      <c r="L211" s="455">
        <f t="shared" ca="1" si="3"/>
        <v>2498153.7454011273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2498153.7454011273</v>
      </c>
      <c r="J212" s="455">
        <f t="array" ref="J212">IFERROR(INDEX('Retirement Calculator'!J:J,MATCH('Isaac 401k'!N212,'Retirement Calculator'!A:A,0),0),0)</f>
        <v>6404.7404596389215</v>
      </c>
      <c r="K212" s="455">
        <f t="shared" ca="1" si="2"/>
        <v>10382.287520589534</v>
      </c>
      <c r="L212" s="455">
        <f t="shared" ca="1" si="3"/>
        <v>2502131.2924620775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2502131.2924620775</v>
      </c>
      <c r="J213" s="455">
        <f t="array" ref="J213">IFERROR(INDEX('Retirement Calculator'!J:J,MATCH('Isaac 401k'!N213,'Retirement Calculator'!A:A,0),0),0)</f>
        <v>6404.7404596389215</v>
      </c>
      <c r="K213" s="455">
        <f t="shared" ca="1" si="2"/>
        <v>10398.860633343493</v>
      </c>
      <c r="L213" s="455">
        <f t="shared" ca="1" si="3"/>
        <v>2506125.4126357818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2506125.4126357818</v>
      </c>
      <c r="J214" s="455">
        <f t="array" ref="J214">IFERROR(INDEX('Retirement Calculator'!J:J,MATCH('Isaac 401k'!N214,'Retirement Calculator'!A:A,0),0),0)</f>
        <v>6404.7404596389215</v>
      </c>
      <c r="K214" s="455">
        <f t="shared" ca="1" si="2"/>
        <v>10415.502800733928</v>
      </c>
      <c r="L214" s="455">
        <f t="shared" ca="1" si="3"/>
        <v>2510136.1749768765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2510136.1749768765</v>
      </c>
      <c r="J215" s="455">
        <f t="array" ref="J215">IFERROR(INDEX('Retirement Calculator'!J:J,MATCH('Isaac 401k'!N215,'Retirement Calculator'!A:A,0),0),0)</f>
        <v>6404.7404596389215</v>
      </c>
      <c r="K215" s="455">
        <f t="shared" ca="1" si="2"/>
        <v>10432.214310488489</v>
      </c>
      <c r="L215" s="455">
        <f t="shared" ca="1" si="3"/>
        <v>2514163.648827726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2514163.648827726</v>
      </c>
      <c r="J216" s="455">
        <f t="array" ref="J216">IFERROR(INDEX('Retirement Calculator'!J:J,MATCH('Isaac 401k'!N216,'Retirement Calculator'!A:A,0),0),0)</f>
        <v>6404.7404596389215</v>
      </c>
      <c r="K216" s="455">
        <f t="shared" ca="1" si="2"/>
        <v>10448.995451533696</v>
      </c>
      <c r="L216" s="455">
        <f t="shared" ca="1" si="3"/>
        <v>2518207.9038196206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2518207.9038196206</v>
      </c>
      <c r="J217" s="455">
        <f t="array" ref="J217">IFERROR(INDEX('Retirement Calculator'!J:J,MATCH('Isaac 401k'!N217,'Retirement Calculator'!A:A,0),0),0)</f>
        <v>6404.7404596389215</v>
      </c>
      <c r="K217" s="455">
        <f t="shared" ca="1" si="2"/>
        <v>10465.846513999923</v>
      </c>
      <c r="L217" s="455">
        <f t="shared" ca="1" si="3"/>
        <v>2522269.0098739816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2522269.0098739816</v>
      </c>
      <c r="J218" s="455">
        <f t="array" ref="J218">IFERROR(INDEX('Retirement Calculator'!J:J,MATCH('Isaac 401k'!N218,'Retirement Calculator'!A:A,0),0),0)</f>
        <v>6404.7404596389215</v>
      </c>
      <c r="K218" s="455">
        <f t="shared" ca="1" si="2"/>
        <v>10482.767789226427</v>
      </c>
      <c r="L218" s="455">
        <f t="shared" ca="1" si="3"/>
        <v>2526347.037203569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2526347.037203569</v>
      </c>
      <c r="J219" s="455">
        <f t="array" ref="J219">IFERROR(INDEX('Retirement Calculator'!J:J,MATCH('Isaac 401k'!N219,'Retirement Calculator'!A:A,0),0),0)</f>
        <v>6404.7404596389215</v>
      </c>
      <c r="K219" s="455">
        <f t="shared" ca="1" si="2"/>
        <v>10499.759569766375</v>
      </c>
      <c r="L219" s="455">
        <f t="shared" ca="1" si="3"/>
        <v>2530442.0563136963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2530442.0563136963</v>
      </c>
      <c r="J220" s="455">
        <f t="array" ref="J220">IFERROR(INDEX('Retirement Calculator'!J:J,MATCH('Isaac 401k'!N220,'Retirement Calculator'!A:A,0),0),0)</f>
        <v>6404.7404596389215</v>
      </c>
      <c r="K220" s="455">
        <f t="shared" ca="1" si="2"/>
        <v>10516.822149391905</v>
      </c>
      <c r="L220" s="455">
        <f t="shared" ca="1" si="3"/>
        <v>2534554.138003449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2534554.138003449</v>
      </c>
      <c r="J221" s="455">
        <f t="array" ref="J221">IFERROR(INDEX('Retirement Calculator'!J:J,MATCH('Isaac 401k'!N221,'Retirement Calculator'!A:A,0),0),0)</f>
        <v>6404.7404596389215</v>
      </c>
      <c r="K221" s="455">
        <f t="shared" ca="1" si="2"/>
        <v>10533.955823099208</v>
      </c>
      <c r="L221" s="455">
        <f t="shared" ca="1" si="3"/>
        <v>2538683.3533669091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2538683.3533669091</v>
      </c>
      <c r="J222" s="455">
        <f t="array" ref="J222">IFERROR(INDEX('Retirement Calculator'!J:J,MATCH('Isaac 401k'!N222,'Retirement Calculator'!A:A,0),0),0)</f>
        <v>6404.7404596389215</v>
      </c>
      <c r="K222" s="455">
        <f t="shared" ca="1" si="2"/>
        <v>10551.160887113625</v>
      </c>
      <c r="L222" s="455">
        <f t="shared" ca="1" si="3"/>
        <v>2542829.7737943837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2542829.7737943837</v>
      </c>
      <c r="J223" s="455">
        <f t="array" ref="J223">IFERROR(INDEX('Retirement Calculator'!J:J,MATCH('Isaac 401k'!N223,'Retirement Calculator'!A:A,0),0),0)</f>
        <v>6404.7404596389215</v>
      </c>
      <c r="K223" s="455">
        <f t="shared" ca="1" si="2"/>
        <v>10568.437638894769</v>
      </c>
      <c r="L223" s="455">
        <f t="shared" ca="1" si="3"/>
        <v>2546993.4709736393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2546993.4709736393</v>
      </c>
      <c r="J224" s="455">
        <f t="array" ref="J224">IFERROR(INDEX('Retirement Calculator'!J:J,MATCH('Isaac 401k'!N224,'Retirement Calculator'!A:A,0),0),0)</f>
        <v>6404.7404596389215</v>
      </c>
      <c r="K224" s="455">
        <f t="shared" ca="1" si="2"/>
        <v>10585.786377141667</v>
      </c>
      <c r="L224" s="455">
        <f t="shared" ca="1" si="3"/>
        <v>2551174.5168911419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2551174.5168911419</v>
      </c>
      <c r="J225" s="455">
        <f t="array" ref="J225">IFERROR(INDEX('Retirement Calculator'!J:J,MATCH('Isaac 401k'!N225,'Retirement Calculator'!A:A,0),0),0)</f>
        <v>6404.7404596389215</v>
      </c>
      <c r="K225" s="455">
        <f t="shared" ca="1" si="2"/>
        <v>10603.207401797928</v>
      </c>
      <c r="L225" s="455">
        <f t="shared" ca="1" si="3"/>
        <v>2555372.9838333009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2555372.9838333009</v>
      </c>
      <c r="J226" s="455">
        <f t="array" ref="J226">IFERROR(INDEX('Retirement Calculator'!J:J,MATCH('Isaac 401k'!N226,'Retirement Calculator'!A:A,0),0),0)</f>
        <v>6404.7404596389215</v>
      </c>
      <c r="K226" s="455">
        <f t="shared" ca="1" si="2"/>
        <v>10620.701014056924</v>
      </c>
      <c r="L226" s="455">
        <f t="shared" ca="1" si="3"/>
        <v>2559588.9443877186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2559588.9443877186</v>
      </c>
      <c r="J227" s="455">
        <f t="array" ref="J227">IFERROR(INDEX('Retirement Calculator'!J:J,MATCH('Isaac 401k'!N227,'Retirement Calculator'!A:A,0),0),0)</f>
        <v>6404.7404596389215</v>
      </c>
      <c r="K227" s="455">
        <f t="shared" ca="1" si="2"/>
        <v>10638.267516366997</v>
      </c>
      <c r="L227" s="455">
        <f t="shared" ca="1" si="3"/>
        <v>2563822.4714444466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2563822.4714444466</v>
      </c>
      <c r="J228" s="455">
        <f t="array" ref="J228">IFERROR(INDEX('Retirement Calculator'!J:J,MATCH('Isaac 401k'!N228,'Retirement Calculator'!A:A,0),0),0)</f>
        <v>6404.7404596389215</v>
      </c>
      <c r="K228" s="455">
        <f t="shared" ca="1" si="2"/>
        <v>10655.907212436698</v>
      </c>
      <c r="L228" s="455">
        <f t="shared" ca="1" si="3"/>
        <v>2568073.6381972441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2568073.6381972441</v>
      </c>
      <c r="J229" s="455">
        <f t="array" ref="J229">IFERROR(INDEX('Retirement Calculator'!J:J,MATCH('Isaac 401k'!N229,'Retirement Calculator'!A:A,0),0),0)</f>
        <v>6404.7404596389215</v>
      </c>
      <c r="K229" s="455">
        <f t="shared" ca="1" si="2"/>
        <v>10673.620407240021</v>
      </c>
      <c r="L229" s="455">
        <f t="shared" ca="1" si="3"/>
        <v>2572342.518144845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2572342.518144845</v>
      </c>
      <c r="J230" s="455">
        <f t="array" ref="J230">IFERROR(INDEX('Retirement Calculator'!J:J,MATCH('Isaac 401k'!N230,'Retirement Calculator'!A:A,0),0),0)</f>
        <v>6404.7404596389215</v>
      </c>
      <c r="K230" s="455">
        <f t="shared" ca="1" si="2"/>
        <v>10691.407407021692</v>
      </c>
      <c r="L230" s="455">
        <f t="shared" ca="1" si="3"/>
        <v>2576629.1850922275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2576629.1850922275</v>
      </c>
      <c r="J231" s="455">
        <f t="array" ref="J231">IFERROR(INDEX('Retirement Calculator'!J:J,MATCH('Isaac 401k'!N231,'Retirement Calculator'!A:A,0),0),0)</f>
        <v>6404.7404596389215</v>
      </c>
      <c r="K231" s="455">
        <f t="shared" ca="1" si="2"/>
        <v>10709.268519302452</v>
      </c>
      <c r="L231" s="455">
        <f t="shared" ca="1" si="3"/>
        <v>2580933.7131518908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2580933.7131518908</v>
      </c>
      <c r="J232" s="455">
        <f t="array" ref="J232">IFERROR(INDEX('Retirement Calculator'!J:J,MATCH('Isaac 401k'!N232,'Retirement Calculator'!A:A,0),0),0)</f>
        <v>6404.7404596389215</v>
      </c>
      <c r="K232" s="455">
        <f t="shared" ca="1" si="2"/>
        <v>10727.204052884383</v>
      </c>
      <c r="L232" s="455">
        <f t="shared" ca="1" si="3"/>
        <v>2585256.1767451363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2585256.1767451363</v>
      </c>
      <c r="J233" s="455">
        <f t="array" ref="J233">IFERROR(INDEX('Retirement Calculator'!J:J,MATCH('Isaac 401k'!N233,'Retirement Calculator'!A:A,0),0),0)</f>
        <v>6404.7404596389215</v>
      </c>
      <c r="K233" s="455">
        <f t="shared" ca="1" si="2"/>
        <v>10745.214317856238</v>
      </c>
      <c r="L233" s="455">
        <f t="shared" ca="1" si="3"/>
        <v>2589596.6506033535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2589596.6506033535</v>
      </c>
      <c r="J234" s="455">
        <f t="array" ref="J234">IFERROR(INDEX('Retirement Calculator'!J:J,MATCH('Isaac 401k'!N234,'Retirement Calculator'!A:A,0),0),0)</f>
        <v>6404.7404596389215</v>
      </c>
      <c r="K234" s="455">
        <f t="shared" ca="1" si="2"/>
        <v>10763.299625598809</v>
      </c>
      <c r="L234" s="455">
        <f t="shared" ca="1" si="3"/>
        <v>2593955.2097693132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2593955.2097693132</v>
      </c>
      <c r="J235" s="455">
        <f t="array" ref="J235">IFERROR(INDEX('Retirement Calculator'!J:J,MATCH('Isaac 401k'!N235,'Retirement Calculator'!A:A,0),0),0)</f>
        <v>6404.7404596389215</v>
      </c>
      <c r="K235" s="455">
        <f t="shared" ca="1" si="2"/>
        <v>10781.460288790309</v>
      </c>
      <c r="L235" s="455">
        <f t="shared" ca="1" si="3"/>
        <v>2598331.9295984646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2598331.9295984646</v>
      </c>
      <c r="J236" s="455">
        <f t="array" ref="J236">IFERROR(INDEX('Retirement Calculator'!J:J,MATCH('Isaac 401k'!N236,'Retirement Calculator'!A:A,0),0),0)</f>
        <v>6404.7404596389215</v>
      </c>
      <c r="K236" s="455">
        <f t="shared" ca="1" si="2"/>
        <v>10799.696621411773</v>
      </c>
      <c r="L236" s="455">
        <f t="shared" ca="1" si="3"/>
        <v>2602726.8857602375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2602726.8857602375</v>
      </c>
      <c r="J237" s="455">
        <f t="array" ref="J237">IFERROR(INDEX('Retirement Calculator'!J:J,MATCH('Isaac 401k'!N237,'Retirement Calculator'!A:A,0),0),0)</f>
        <v>6404.7404596389215</v>
      </c>
      <c r="K237" s="455">
        <f t="shared" ca="1" si="2"/>
        <v>10818.008938752493</v>
      </c>
      <c r="L237" s="455">
        <f t="shared" ca="1" si="3"/>
        <v>2607140.1542393509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2607140.1542393509</v>
      </c>
      <c r="J238" s="455">
        <f t="array" ref="J238">IFERROR(INDEX('Retirement Calculator'!J:J,MATCH('Isaac 401k'!N238,'Retirement Calculator'!A:A,0),0),0)</f>
        <v>6404.7404596389215</v>
      </c>
      <c r="K238" s="455">
        <f t="shared" ca="1" si="2"/>
        <v>10836.397557415467</v>
      </c>
      <c r="L238" s="455">
        <f t="shared" ca="1" si="3"/>
        <v>2611571.8113371274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2611571.8113371274</v>
      </c>
      <c r="J239" s="455">
        <f t="array" ref="J239">IFERROR(INDEX('Retirement Calculator'!J:J,MATCH('Isaac 401k'!N239,'Retirement Calculator'!A:A,0),0),0)</f>
        <v>6404.7404596389215</v>
      </c>
      <c r="K239" s="455">
        <f t="shared" ca="1" si="2"/>
        <v>10854.862795322868</v>
      </c>
      <c r="L239" s="455">
        <f t="shared" ca="1" si="3"/>
        <v>2616021.9336728109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2616021.9336728109</v>
      </c>
      <c r="J240" s="455">
        <f t="array" ref="J240">IFERROR(INDEX('Retirement Calculator'!J:J,MATCH('Isaac 401k'!N240,'Retirement Calculator'!A:A,0),0),0)</f>
        <v>6404.7404596389215</v>
      </c>
      <c r="K240" s="455">
        <f t="shared" ca="1" si="2"/>
        <v>10873.404971721549</v>
      </c>
      <c r="L240" s="455">
        <f t="shared" ca="1" si="3"/>
        <v>2620490.5981848934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2620490.5981848934</v>
      </c>
      <c r="J241" s="455">
        <f t="array" ref="J241">IFERROR(INDEX('Retirement Calculator'!J:J,MATCH('Isaac 401k'!N241,'Retirement Calculator'!A:A,0),0),0)</f>
        <v>6404.7404596389215</v>
      </c>
      <c r="K241" s="455">
        <f t="shared" ca="1" si="2"/>
        <v>10892.024407188559</v>
      </c>
      <c r="L241" s="455">
        <f t="shared" ca="1" si="3"/>
        <v>2624977.8821324427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2624977.8821324427</v>
      </c>
      <c r="J242" s="455">
        <f t="array" ref="J242">IFERROR(INDEX('Retirement Calculator'!J:J,MATCH('Isaac 401k'!N242,'Retirement Calculator'!A:A,0),0),0)</f>
        <v>6404.7404596389215</v>
      </c>
      <c r="K242" s="455">
        <f t="shared" ca="1" si="2"/>
        <v>10910.721423636682</v>
      </c>
      <c r="L242" s="455">
        <f t="shared" ca="1" si="3"/>
        <v>2629483.8630964402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2629483.8630964402</v>
      </c>
      <c r="J243" s="455">
        <f t="array" ref="J243">IFERROR(INDEX('Retirement Calculator'!J:J,MATCH('Isaac 401k'!N243,'Retirement Calculator'!A:A,0),0),0)</f>
        <v>6404.7404596389215</v>
      </c>
      <c r="K243" s="455">
        <f t="shared" ca="1" si="2"/>
        <v>10929.496344320005</v>
      </c>
      <c r="L243" s="455">
        <f t="shared" ca="1" si="3"/>
        <v>2634008.6189811211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2634008.6189811211</v>
      </c>
      <c r="J244" s="455">
        <f t="array" ref="J244">IFERROR(INDEX('Retirement Calculator'!J:J,MATCH('Isaac 401k'!N244,'Retirement Calculator'!A:A,0),0),0)</f>
        <v>6404.7404596389215</v>
      </c>
      <c r="K244" s="455">
        <f t="shared" ca="1" si="2"/>
        <v>10948.349493839509</v>
      </c>
      <c r="L244" s="455">
        <f t="shared" ca="1" si="3"/>
        <v>2638552.2280153213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2638552.2280153213</v>
      </c>
      <c r="J245" s="455">
        <f t="array" ref="J245">IFERROR(INDEX('Retirement Calculator'!J:J,MATCH('Isaac 401k'!N245,'Retirement Calculator'!A:A,0),0),0)</f>
        <v>6404.7404596389215</v>
      </c>
      <c r="K245" s="455">
        <f t="shared" ca="1" si="2"/>
        <v>10967.281198148676</v>
      </c>
      <c r="L245" s="455">
        <f t="shared" ca="1" si="3"/>
        <v>2643114.7687538308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2643114.7687538308</v>
      </c>
      <c r="J246" s="455">
        <f t="array" ref="J246">IFERROR(INDEX('Retirement Calculator'!J:J,MATCH('Isaac 401k'!N246,'Retirement Calculator'!A:A,0),0),0)</f>
        <v>6404.7404596389215</v>
      </c>
      <c r="K246" s="455">
        <f t="shared" ca="1" si="2"/>
        <v>10986.291784559133</v>
      </c>
      <c r="L246" s="455">
        <f t="shared" ca="1" si="3"/>
        <v>2647696.3200787506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2647696.3200787506</v>
      </c>
      <c r="J247" s="455">
        <f t="array" ref="J247">IFERROR(INDEX('Retirement Calculator'!J:J,MATCH('Isaac 401k'!N247,'Retirement Calculator'!A:A,0),0),0)</f>
        <v>6404.7404596389215</v>
      </c>
      <c r="K247" s="455">
        <f t="shared" ca="1" si="2"/>
        <v>11005.381581746298</v>
      </c>
      <c r="L247" s="455">
        <f t="shared" ca="1" si="3"/>
        <v>2652296.961200858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2652296.961200858</v>
      </c>
      <c r="J248" s="455">
        <f t="array" ref="J248">IFERROR(INDEX('Retirement Calculator'!J:J,MATCH('Isaac 401k'!N248,'Retirement Calculator'!A:A,0),0),0)</f>
        <v>6404.7404596389215</v>
      </c>
      <c r="K248" s="455">
        <f t="shared" ca="1" si="2"/>
        <v>11024.550919755078</v>
      </c>
      <c r="L248" s="455">
        <f t="shared" ca="1" si="3"/>
        <v>2656916.7716609738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2656916.7716609738</v>
      </c>
      <c r="J249" s="455">
        <f t="array" ref="J249">IFERROR(INDEX('Retirement Calculator'!J:J,MATCH('Isaac 401k'!N249,'Retirement Calculator'!A:A,0),0),0)</f>
        <v>6404.7404596389215</v>
      </c>
      <c r="K249" s="455">
        <f t="shared" ca="1" si="2"/>
        <v>11043.80013000556</v>
      </c>
      <c r="L249" s="455">
        <f t="shared" ca="1" si="3"/>
        <v>2661555.8313313401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2661555.8313313401</v>
      </c>
      <c r="J250" s="455">
        <f t="array" ref="J250">IFERROR(INDEX('Retirement Calculator'!J:J,MATCH('Isaac 401k'!N250,'Retirement Calculator'!A:A,0),0),0)</f>
        <v>6404.7404596389215</v>
      </c>
      <c r="K250" s="455">
        <f t="shared" ca="1" si="2"/>
        <v>11063.129545298754</v>
      </c>
      <c r="L250" s="455">
        <f t="shared" ca="1" si="3"/>
        <v>2666214.2204169999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2666214.2204169999</v>
      </c>
      <c r="J251" s="455">
        <f t="array" ref="J251">IFERROR(INDEX('Retirement Calculator'!J:J,MATCH('Isaac 401k'!N251,'Retirement Calculator'!A:A,0),0),0)</f>
        <v>6404.7404596389215</v>
      </c>
      <c r="K251" s="455">
        <f t="shared" ca="1" si="2"/>
        <v>11082.539499822336</v>
      </c>
      <c r="L251" s="455">
        <f t="shared" ca="1" si="3"/>
        <v>2670892.0194571833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2670892.0194571833</v>
      </c>
      <c r="J252" s="455">
        <f t="array" ref="J252">IFERROR(INDEX('Retirement Calculator'!J:J,MATCH('Isaac 401k'!N252,'Retirement Calculator'!A:A,0),0),0)</f>
        <v>6404.7404596389215</v>
      </c>
      <c r="K252" s="455">
        <f t="shared" ca="1" si="2"/>
        <v>11102.030329156434</v>
      </c>
      <c r="L252" s="455">
        <f t="shared" ca="1" si="3"/>
        <v>2675589.3093267009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2675589.3093267009</v>
      </c>
      <c r="J253" s="455">
        <f t="array" ref="J253">IFERROR(INDEX('Retirement Calculator'!J:J,MATCH('Isaac 401k'!N253,'Retirement Calculator'!A:A,0),0),0)</f>
        <v>6404.7404596389215</v>
      </c>
      <c r="K253" s="455">
        <f t="shared" ca="1" si="2"/>
        <v>11121.602370279425</v>
      </c>
      <c r="L253" s="455">
        <f t="shared" ca="1" si="3"/>
        <v>2680306.1712373411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2680306.1712373411</v>
      </c>
      <c r="J254" s="455">
        <f t="array" ref="J254">IFERROR(INDEX('Retirement Calculator'!J:J,MATCH('Isaac 401k'!N254,'Retirement Calculator'!A:A,0),0),0)</f>
        <v>6404.7404596389215</v>
      </c>
      <c r="K254" s="455">
        <f t="shared" ca="1" si="2"/>
        <v>11141.255961573759</v>
      </c>
      <c r="L254" s="455">
        <f t="shared" ca="1" si="3"/>
        <v>2685042.6867392757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2685042.6867392757</v>
      </c>
      <c r="J255" s="455">
        <f t="array" ref="J255">IFERROR(INDEX('Retirement Calculator'!J:J,MATCH('Isaac 401k'!N255,'Retirement Calculator'!A:A,0),0),0)</f>
        <v>6404.7404596389215</v>
      </c>
      <c r="K255" s="455">
        <f t="shared" ca="1" si="2"/>
        <v>11160.991442831819</v>
      </c>
      <c r="L255" s="455">
        <f t="shared" ca="1" si="3"/>
        <v>2689798.9377224683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2689798.9377224683</v>
      </c>
      <c r="J256" s="455">
        <f t="array" ref="J256">IFERROR(INDEX('Retirement Calculator'!J:J,MATCH('Isaac 401k'!N256,'Retirement Calculator'!A:A,0),0),0)</f>
        <v>6404.7404596389215</v>
      </c>
      <c r="K256" s="455">
        <f t="shared" ca="1" si="2"/>
        <v>11180.809155261788</v>
      </c>
      <c r="L256" s="455">
        <f t="shared" ca="1" si="3"/>
        <v>2694575.0064180908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2694575.0064180908</v>
      </c>
      <c r="J257" s="455">
        <f t="array" ref="J257">IFERROR(INDEX('Retirement Calculator'!J:J,MATCH('Isaac 401k'!N257,'Retirement Calculator'!A:A,0),0),0)</f>
        <v>6404.7404596389215</v>
      </c>
      <c r="K257" s="455">
        <f t="shared" ca="1" si="2"/>
        <v>11200.709441493549</v>
      </c>
      <c r="L257" s="455">
        <f t="shared" ca="1" si="3"/>
        <v>2699370.9753999454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2699370.9753999454</v>
      </c>
      <c r="J258" s="455">
        <f t="array" ref="J258">IFERROR(INDEX('Retirement Calculator'!J:J,MATCH('Isaac 401k'!N258,'Retirement Calculator'!A:A,0),0),0)</f>
        <v>6404.7404596389215</v>
      </c>
      <c r="K258" s="455">
        <f t="shared" ca="1" si="2"/>
        <v>11220.69264558461</v>
      </c>
      <c r="L258" s="455">
        <f t="shared" ca="1" si="3"/>
        <v>2704186.927585891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2704186.927585891</v>
      </c>
      <c r="J259" s="455">
        <f t="array" ref="J259">IFERROR(INDEX('Retirement Calculator'!J:J,MATCH('Isaac 401k'!N259,'Retirement Calculator'!A:A,0),0),0)</f>
        <v>6404.7404596389215</v>
      </c>
      <c r="K259" s="455">
        <f t="shared" ca="1" si="2"/>
        <v>11240.75911302605</v>
      </c>
      <c r="L259" s="455">
        <f t="shared" ca="1" si="3"/>
        <v>2709022.9462392777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2709022.9462392777</v>
      </c>
      <c r="J260" s="455">
        <f t="array" ref="J260">IFERROR(INDEX('Retirement Calculator'!J:J,MATCH('Isaac 401k'!N260,'Retirement Calculator'!A:A,0),0),0)</f>
        <v>6404.7404596389215</v>
      </c>
      <c r="K260" s="455">
        <f t="shared" ca="1" si="2"/>
        <v>11260.909190748494</v>
      </c>
      <c r="L260" s="455">
        <f t="shared" ca="1" si="3"/>
        <v>2713879.114970387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2713879.114970387</v>
      </c>
      <c r="J261" s="455">
        <f t="array" ref="J261">IFERROR(INDEX('Retirement Calculator'!J:J,MATCH('Isaac 401k'!N261,'Retirement Calculator'!A:A,0),0),0)</f>
        <v>6404.7404596389215</v>
      </c>
      <c r="K261" s="455">
        <f t="shared" ca="1" si="2"/>
        <v>11281.143227128116</v>
      </c>
      <c r="L261" s="455">
        <f t="shared" ca="1" si="3"/>
        <v>2718755.5177378762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2718755.5177378762</v>
      </c>
      <c r="J262" s="455">
        <f t="array" ref="J262">IFERROR(INDEX('Retirement Calculator'!J:J,MATCH('Isaac 401k'!N262,'Retirement Calculator'!A:A,0),0),0)</f>
        <v>6404.7404596389215</v>
      </c>
      <c r="K262" s="455">
        <f t="shared" ca="1" si="2"/>
        <v>11301.461571992655</v>
      </c>
      <c r="L262" s="455">
        <f t="shared" ca="1" si="3"/>
        <v>2723652.2388502299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2723652.2388502299</v>
      </c>
      <c r="J263" s="455">
        <f t="array" ref="J263">IFERROR(INDEX('Retirement Calculator'!J:J,MATCH('Isaac 401k'!N263,'Retirement Calculator'!A:A,0),0),0)</f>
        <v>6404.7404596389215</v>
      </c>
      <c r="K263" s="455">
        <f t="shared" ref="K263:K517" ca="1" si="27">IPMT(M263/12,1,12,-I263+J263,,0)</f>
        <v>11321.864576627462</v>
      </c>
      <c r="L263" s="455">
        <f t="shared" ref="L263:L517" ca="1" si="28">I263-J263+K263</f>
        <v>2728569.3629672183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2728569.3629672183</v>
      </c>
      <c r="J264" s="455">
        <f t="array" ref="J264">IFERROR(INDEX('Retirement Calculator'!J:J,MATCH('Isaac 401k'!N264,'Retirement Calculator'!A:A,0),0),0)</f>
        <v>6404.7404596389215</v>
      </c>
      <c r="K264" s="455">
        <f t="shared" ca="1" si="27"/>
        <v>11342.352593781579</v>
      </c>
      <c r="L264" s="455">
        <f t="shared" ca="1" si="28"/>
        <v>2733506.9751013606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2733506.9751013606</v>
      </c>
      <c r="J265" s="455">
        <f t="array" ref="J265">IFERROR(INDEX('Retirement Calculator'!J:J,MATCH('Isaac 401k'!N265,'Retirement Calculator'!A:A,0),0),0)</f>
        <v>6404.7404596389215</v>
      </c>
      <c r="K265" s="455">
        <f t="shared" ca="1" si="27"/>
        <v>11362.92597767384</v>
      </c>
      <c r="L265" s="455">
        <f t="shared" ca="1" si="28"/>
        <v>2738465.1606193953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2738465.1606193953</v>
      </c>
      <c r="J266" s="455">
        <f t="array" ref="J266">IFERROR(INDEX('Retirement Calculator'!J:J,MATCH('Isaac 401k'!N266,'Retirement Calculator'!A:A,0),0),0)</f>
        <v>6404.7404596389215</v>
      </c>
      <c r="K266" s="455">
        <f t="shared" ca="1" si="27"/>
        <v>11383.585083998983</v>
      </c>
      <c r="L266" s="455">
        <f t="shared" ca="1" si="28"/>
        <v>2743444.0052437554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2743444.0052437554</v>
      </c>
      <c r="J267" s="455">
        <f t="array" ref="J267">IFERROR(INDEX('Retirement Calculator'!J:J,MATCH('Isaac 401k'!N267,'Retirement Calculator'!A:A,0),0),0)</f>
        <v>6404.7404596389215</v>
      </c>
      <c r="K267" s="455">
        <f t="shared" ca="1" si="27"/>
        <v>11404.330269933818</v>
      </c>
      <c r="L267" s="455">
        <f t="shared" ca="1" si="28"/>
        <v>2748443.59505405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2748443.59505405</v>
      </c>
      <c r="J268" s="455">
        <f t="array" ref="J268">IFERROR(INDEX('Retirement Calculator'!J:J,MATCH('Isaac 401k'!N268,'Retirement Calculator'!A:A,0),0),0)</f>
        <v>6404.7404596389215</v>
      </c>
      <c r="K268" s="455">
        <f t="shared" ca="1" si="27"/>
        <v>11425.161894143379</v>
      </c>
      <c r="L268" s="455">
        <f t="shared" ca="1" si="28"/>
        <v>2753464.0164885544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2753464.0164885544</v>
      </c>
      <c r="J269" s="455">
        <f t="array" ref="J269">IFERROR(INDEX('Retirement Calculator'!J:J,MATCH('Isaac 401k'!N269,'Retirement Calculator'!A:A,0),0),0)</f>
        <v>6404.7404596389215</v>
      </c>
      <c r="K269" s="455">
        <f t="shared" ca="1" si="27"/>
        <v>11446.080316787147</v>
      </c>
      <c r="L269" s="455">
        <f t="shared" ca="1" si="28"/>
        <v>2758505.3563457024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2758505.3563457024</v>
      </c>
      <c r="J270" s="455">
        <f t="array" ref="J270">IFERROR(INDEX('Retirement Calculator'!J:J,MATCH('Isaac 401k'!N270,'Retirement Calculator'!A:A,0),0),0)</f>
        <v>6404.7404596389215</v>
      </c>
      <c r="K270" s="455">
        <f t="shared" ca="1" si="27"/>
        <v>11467.085899525264</v>
      </c>
      <c r="L270" s="455">
        <f t="shared" ca="1" si="28"/>
        <v>2763567.7017855886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2763567.7017855886</v>
      </c>
      <c r="J271" s="455">
        <f t="array" ref="J271">IFERROR(INDEX('Retirement Calculator'!J:J,MATCH('Isaac 401k'!N271,'Retirement Calculator'!A:A,0),0),0)</f>
        <v>6404.7404596389215</v>
      </c>
      <c r="K271" s="455">
        <f t="shared" ca="1" si="27"/>
        <v>11488.179005524789</v>
      </c>
      <c r="L271" s="455">
        <f t="shared" ca="1" si="28"/>
        <v>2768651.1403314741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2768651.1403314741</v>
      </c>
      <c r="J272" s="455">
        <f t="array" ref="J272">IFERROR(INDEX('Retirement Calculator'!J:J,MATCH('Isaac 401k'!N272,'Retirement Calculator'!A:A,0),0),0)</f>
        <v>6404.7404596389215</v>
      </c>
      <c r="K272" s="455">
        <f t="shared" ca="1" si="27"/>
        <v>11509.35999946598</v>
      </c>
      <c r="L272" s="455">
        <f t="shared" ca="1" si="28"/>
        <v>2773755.7598713008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2773755.7598713008</v>
      </c>
      <c r="J273" s="455">
        <f t="array" ref="J273">IFERROR(INDEX('Retirement Calculator'!J:J,MATCH('Isaac 401k'!N273,'Retirement Calculator'!A:A,0),0),0)</f>
        <v>6404.7404596389215</v>
      </c>
      <c r="K273" s="455">
        <f t="shared" ca="1" si="27"/>
        <v>11530.62924754859</v>
      </c>
      <c r="L273" s="455">
        <f t="shared" ca="1" si="28"/>
        <v>2778881.6486592102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2778881.6486592102</v>
      </c>
      <c r="J274" s="455">
        <f t="array" ref="J274">IFERROR(INDEX('Retirement Calculator'!J:J,MATCH('Isaac 401k'!N274,'Retirement Calculator'!A:A,0),0),0)</f>
        <v>6404.7404596389215</v>
      </c>
      <c r="K274" s="455">
        <f t="shared" ca="1" si="27"/>
        <v>11551.987117498213</v>
      </c>
      <c r="L274" s="455">
        <f t="shared" ca="1" si="28"/>
        <v>2784028.8953170693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2784028.8953170693</v>
      </c>
      <c r="J275" s="455">
        <f t="array" ref="J275">IFERROR(INDEX('Retirement Calculator'!J:J,MATCH('Isaac 401k'!N275,'Retirement Calculator'!A:A,0),0),0)</f>
        <v>6404.7404596389215</v>
      </c>
      <c r="K275" s="455">
        <f t="shared" ca="1" si="27"/>
        <v>11573.433978572626</v>
      </c>
      <c r="L275" s="455">
        <f t="shared" ca="1" si="28"/>
        <v>2789197.5888360026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2789197.5888360026</v>
      </c>
      <c r="J276" s="455">
        <f t="array" ref="J276">IFERROR(INDEX('Retirement Calculator'!J:J,MATCH('Isaac 401k'!N276,'Retirement Calculator'!A:A,0),0),0)</f>
        <v>6404.7404596389215</v>
      </c>
      <c r="K276" s="455">
        <f t="shared" ca="1" si="27"/>
        <v>11594.970201568181</v>
      </c>
      <c r="L276" s="455">
        <f t="shared" ca="1" si="28"/>
        <v>2794387.8185779317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2794387.8185779317</v>
      </c>
      <c r="J277" s="455">
        <f t="array" ref="J277">IFERROR(INDEX('Retirement Calculator'!J:J,MATCH('Isaac 401k'!N277,'Retirement Calculator'!A:A,0),0),0)</f>
        <v>6404.7404596389215</v>
      </c>
      <c r="K277" s="455">
        <f t="shared" ca="1" si="27"/>
        <v>11616.59615882622</v>
      </c>
      <c r="L277" s="455">
        <f t="shared" ca="1" si="28"/>
        <v>2799599.6742771189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2799599.6742771189</v>
      </c>
      <c r="J278" s="455">
        <f t="array" ref="J278">IFERROR(INDEX('Retirement Calculator'!J:J,MATCH('Isaac 401k'!N278,'Retirement Calculator'!A:A,0),0),0)</f>
        <v>6404.7404596389215</v>
      </c>
      <c r="K278" s="455">
        <f t="shared" ca="1" si="27"/>
        <v>11638.312224239498</v>
      </c>
      <c r="L278" s="455">
        <f t="shared" ca="1" si="28"/>
        <v>2804833.2460417193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2804833.2460417193</v>
      </c>
      <c r="J279" s="455">
        <f t="array" ref="J279">IFERROR(INDEX('Retirement Calculator'!J:J,MATCH('Isaac 401k'!N279,'Retirement Calculator'!A:A,0),0),0)</f>
        <v>6404.7404596389215</v>
      </c>
      <c r="K279" s="455">
        <f t="shared" ca="1" si="27"/>
        <v>11660.118773258668</v>
      </c>
      <c r="L279" s="455">
        <f t="shared" ca="1" si="28"/>
        <v>2810088.624355339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2810088.624355339</v>
      </c>
      <c r="J280" s="455">
        <f t="array" ref="J280">IFERROR(INDEX('Retirement Calculator'!J:J,MATCH('Isaac 401k'!N280,'Retirement Calculator'!A:A,0),0),0)</f>
        <v>6404.7404596389215</v>
      </c>
      <c r="K280" s="455">
        <f t="shared" ca="1" si="27"/>
        <v>11682.016182898749</v>
      </c>
      <c r="L280" s="455">
        <f t="shared" ca="1" si="28"/>
        <v>2815365.9000785984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2815365.9000785984</v>
      </c>
      <c r="J281" s="455">
        <f t="array" ref="J281">IFERROR(INDEX('Retirement Calculator'!J:J,MATCH('Isaac 401k'!N281,'Retirement Calculator'!A:A,0),0),0)</f>
        <v>6404.7404596389215</v>
      </c>
      <c r="K281" s="455">
        <f t="shared" ca="1" si="27"/>
        <v>11704.004831745664</v>
      </c>
      <c r="L281" s="455">
        <f t="shared" ca="1" si="28"/>
        <v>2820665.1644507051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2820665.1644507051</v>
      </c>
      <c r="J282" s="455">
        <f t="array" ref="J282">IFERROR(INDEX('Retirement Calculator'!J:J,MATCH('Isaac 401k'!N282,'Retirement Calculator'!A:A,0),0),0)</f>
        <v>6404.7404596389215</v>
      </c>
      <c r="K282" s="455">
        <f t="shared" ca="1" si="27"/>
        <v>11726.085099962775</v>
      </c>
      <c r="L282" s="455">
        <f t="shared" ca="1" si="28"/>
        <v>2825986.5090910289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2825986.5090910289</v>
      </c>
      <c r="J283" s="455">
        <f t="array" ref="J283">IFERROR(INDEX('Retirement Calculator'!J:J,MATCH('Isaac 401k'!N283,'Retirement Calculator'!A:A,0),0),0)</f>
        <v>6404.7404596389215</v>
      </c>
      <c r="K283" s="455">
        <f t="shared" ca="1" si="27"/>
        <v>11748.257369297458</v>
      </c>
      <c r="L283" s="455">
        <f t="shared" ca="1" si="28"/>
        <v>2831330.0260006874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2831330.0260006874</v>
      </c>
      <c r="J284" s="455">
        <f t="array" ref="J284">IFERROR(INDEX('Retirement Calculator'!J:J,MATCH('Isaac 401k'!N284,'Retirement Calculator'!A:A,0),0),0)</f>
        <v>6404.7404596389215</v>
      </c>
      <c r="K284" s="455">
        <f t="shared" ca="1" si="27"/>
        <v>11770.5220230877</v>
      </c>
      <c r="L284" s="455">
        <f t="shared" ca="1" si="28"/>
        <v>2836695.8075641361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2836695.8075641361</v>
      </c>
      <c r="J285" s="455">
        <f t="array" ref="J285">IFERROR(INDEX('Retirement Calculator'!J:J,MATCH('Isaac 401k'!N285,'Retirement Calculator'!A:A,0),0),0)</f>
        <v>6404.7404596389215</v>
      </c>
      <c r="K285" s="455">
        <f t="shared" ca="1" si="27"/>
        <v>11792.879446268737</v>
      </c>
      <c r="L285" s="455">
        <f t="shared" ca="1" si="28"/>
        <v>2842083.9465507655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2842083.9465507655</v>
      </c>
      <c r="J286" s="455">
        <f t="array" ref="J286">IFERROR(INDEX('Retirement Calculator'!J:J,MATCH('Isaac 401k'!N286,'Retirement Calculator'!A:A,0),0),0)</f>
        <v>6404.7404596389215</v>
      </c>
      <c r="K286" s="455">
        <f t="shared" ca="1" si="27"/>
        <v>11815.330025379693</v>
      </c>
      <c r="L286" s="455">
        <f t="shared" ca="1" si="28"/>
        <v>2847494.536116506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2847494.536116506</v>
      </c>
      <c r="J287" s="455">
        <f t="array" ref="J287">IFERROR(INDEX('Retirement Calculator'!J:J,MATCH('Isaac 401k'!N287,'Retirement Calculator'!A:A,0),0),0)</f>
        <v>6404.7404596389215</v>
      </c>
      <c r="K287" s="455">
        <f t="shared" ca="1" si="27"/>
        <v>11837.874148570278</v>
      </c>
      <c r="L287" s="455">
        <f t="shared" ca="1" si="28"/>
        <v>2852927.6698054373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2852927.6698054373</v>
      </c>
      <c r="J288" s="455">
        <f t="array" ref="J288">IFERROR(INDEX('Retirement Calculator'!J:J,MATCH('Isaac 401k'!N288,'Retirement Calculator'!A:A,0),0),0)</f>
        <v>6404.7404596389215</v>
      </c>
      <c r="K288" s="455">
        <f t="shared" ca="1" si="27"/>
        <v>11860.512205607492</v>
      </c>
      <c r="L288" s="455">
        <f t="shared" ca="1" si="28"/>
        <v>2858383.4415514059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2858383.4415514059</v>
      </c>
      <c r="J289" s="455">
        <f t="array" ref="J289">IFERROR(INDEX('Retirement Calculator'!J:J,MATCH('Isaac 401k'!N289,'Retirement Calculator'!A:A,0),0),0)</f>
        <v>6404.7404596389215</v>
      </c>
      <c r="K289" s="455">
        <f t="shared" ca="1" si="27"/>
        <v>11883.244587882362</v>
      </c>
      <c r="L289" s="455">
        <f t="shared" ca="1" si="28"/>
        <v>2863861.9456796492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2863861.9456796492</v>
      </c>
      <c r="J290" s="455">
        <f t="array" ref="J290">IFERROR(INDEX('Retirement Calculator'!J:J,MATCH('Isaac 401k'!N290,'Retirement Calculator'!A:A,0),0),0)</f>
        <v>6404.7404596389215</v>
      </c>
      <c r="K290" s="455">
        <f t="shared" ca="1" si="27"/>
        <v>11906.071688416709</v>
      </c>
      <c r="L290" s="455">
        <f t="shared" ca="1" si="28"/>
        <v>2869363.276908427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2869363.276908427</v>
      </c>
      <c r="J291" s="455">
        <f t="array" ref="J291">IFERROR(INDEX('Retirement Calculator'!J:J,MATCH('Isaac 401k'!N291,'Retirement Calculator'!A:A,0),0),0)</f>
        <v>6404.7404596389215</v>
      </c>
      <c r="K291" s="455">
        <f t="shared" ca="1" si="27"/>
        <v>11928.99390186995</v>
      </c>
      <c r="L291" s="455">
        <f t="shared" ca="1" si="28"/>
        <v>2874887.5303506576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2874887.5303506576</v>
      </c>
      <c r="J292" s="455">
        <f t="array" ref="J292">IFERROR(INDEX('Retirement Calculator'!J:J,MATCH('Isaac 401k'!N292,'Retirement Calculator'!A:A,0),0),0)</f>
        <v>6404.7404596389215</v>
      </c>
      <c r="K292" s="455">
        <f t="shared" ca="1" si="27"/>
        <v>11952.01162454591</v>
      </c>
      <c r="L292" s="455">
        <f t="shared" ca="1" si="28"/>
        <v>2880434.8015155643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2880434.8015155643</v>
      </c>
      <c r="J293" s="455">
        <f t="array" ref="J293">IFERROR(INDEX('Retirement Calculator'!J:J,MATCH('Isaac 401k'!N293,'Retirement Calculator'!A:A,0),0),0)</f>
        <v>6404.7404596389215</v>
      </c>
      <c r="K293" s="455">
        <f t="shared" ca="1" si="27"/>
        <v>11975.125254399689</v>
      </c>
      <c r="L293" s="455">
        <f t="shared" ca="1" si="28"/>
        <v>2886005.1863103248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2886005.1863103248</v>
      </c>
      <c r="J294" s="455">
        <f t="array" ref="J294">IFERROR(INDEX('Retirement Calculator'!J:J,MATCH('Isaac 401k'!N294,'Retirement Calculator'!A:A,0),0),0)</f>
        <v>6404.7404596389215</v>
      </c>
      <c r="K294" s="455">
        <f t="shared" ca="1" si="27"/>
        <v>11998.335191044524</v>
      </c>
      <c r="L294" s="455">
        <f t="shared" ca="1" si="28"/>
        <v>2891598.7810417302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2891598.7810417302</v>
      </c>
      <c r="J295" s="455">
        <f t="array" ref="J295">IFERROR(INDEX('Retirement Calculator'!J:J,MATCH('Isaac 401k'!N295,'Retirement Calculator'!A:A,0),0),0)</f>
        <v>6404.7404596389215</v>
      </c>
      <c r="K295" s="455">
        <f t="shared" ca="1" si="27"/>
        <v>12021.641835758714</v>
      </c>
      <c r="L295" s="455">
        <f t="shared" ca="1" si="28"/>
        <v>2897215.68241785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2897215.68241785</v>
      </c>
      <c r="J296" s="455">
        <f t="array" ref="J296">IFERROR(INDEX('Retirement Calculator'!J:J,MATCH('Isaac 401k'!N296,'Retirement Calculator'!A:A,0),0),0)</f>
        <v>6404.7404596389215</v>
      </c>
      <c r="K296" s="455">
        <f t="shared" ca="1" si="27"/>
        <v>12045.045591492546</v>
      </c>
      <c r="L296" s="455">
        <f t="shared" ca="1" si="28"/>
        <v>2902855.9875497036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2902855.9875497036</v>
      </c>
      <c r="J297" s="455">
        <f t="array" ref="J297">IFERROR(INDEX('Retirement Calculator'!J:J,MATCH('Isaac 401k'!N297,'Retirement Calculator'!A:A,0),0),0)</f>
        <v>6404.7404596389215</v>
      </c>
      <c r="K297" s="455">
        <f t="shared" ca="1" si="27"/>
        <v>12068.546862875268</v>
      </c>
      <c r="L297" s="455">
        <f t="shared" ca="1" si="28"/>
        <v>2908519.7939529396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2908519.7939529396</v>
      </c>
      <c r="J298" s="455">
        <f t="array" ref="J298">IFERROR(INDEX('Retirement Calculator'!J:J,MATCH('Isaac 401k'!N298,'Retirement Calculator'!A:A,0),0),0)</f>
        <v>6404.7404596389215</v>
      </c>
      <c r="K298" s="455">
        <f t="shared" ca="1" si="27"/>
        <v>12092.146056222085</v>
      </c>
      <c r="L298" s="455">
        <f t="shared" ca="1" si="28"/>
        <v>2914207.1995495227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2914207.1995495227</v>
      </c>
      <c r="J299" s="455">
        <f t="array" ref="J299">IFERROR(INDEX('Retirement Calculator'!J:J,MATCH('Isaac 401k'!N299,'Retirement Calculator'!A:A,0),0),0)</f>
        <v>6404.7404596389215</v>
      </c>
      <c r="K299" s="455">
        <f t="shared" ca="1" si="27"/>
        <v>12115.843579541182</v>
      </c>
      <c r="L299" s="455">
        <f t="shared" ca="1" si="28"/>
        <v>2919918.3026694246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2919918.3026694246</v>
      </c>
      <c r="J300" s="455">
        <f t="array" ref="J300">IFERROR(INDEX('Retirement Calculator'!J:J,MATCH('Isaac 401k'!N300,'Retirement Calculator'!A:A,0),0),0)</f>
        <v>6404.7404596389215</v>
      </c>
      <c r="K300" s="455">
        <f t="shared" ca="1" si="27"/>
        <v>12139.639842540773</v>
      </c>
      <c r="L300" s="455">
        <f t="shared" ca="1" si="28"/>
        <v>2925653.2020523264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2925653.2020523264</v>
      </c>
      <c r="J301" s="455">
        <f t="array" ref="J301">IFERROR(INDEX('Retirement Calculator'!J:J,MATCH('Isaac 401k'!N301,'Retirement Calculator'!A:A,0),0),0)</f>
        <v>6404.7404596389215</v>
      </c>
      <c r="K301" s="455">
        <f t="shared" ca="1" si="27"/>
        <v>12163.535256636196</v>
      </c>
      <c r="L301" s="455">
        <f t="shared" ca="1" si="28"/>
        <v>2931411.9968493236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2931411.9968493236</v>
      </c>
      <c r="J302" s="455">
        <f t="array" ref="J302">IFERROR(INDEX('Retirement Calculator'!J:J,MATCH('Isaac 401k'!N302,'Retirement Calculator'!A:A,0),0),0)</f>
        <v>6404.7404596389215</v>
      </c>
      <c r="K302" s="455">
        <f t="shared" ca="1" si="27"/>
        <v>12187.530234957019</v>
      </c>
      <c r="L302" s="455">
        <f t="shared" ca="1" si="28"/>
        <v>2937194.7866246416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2937194.7866246416</v>
      </c>
      <c r="J303" s="455">
        <f t="array" ref="J303">IFERROR(INDEX('Retirement Calculator'!J:J,MATCH('Isaac 401k'!N303,'Retirement Calculator'!A:A,0),0),0)</f>
        <v>6404.7404596389215</v>
      </c>
      <c r="K303" s="455">
        <f t="shared" ca="1" si="27"/>
        <v>12211.625192354177</v>
      </c>
      <c r="L303" s="455">
        <f t="shared" ca="1" si="28"/>
        <v>2943001.6713573565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2943001.6713573565</v>
      </c>
      <c r="J304" s="455">
        <f t="array" ref="J304">IFERROR(INDEX('Retirement Calculator'!J:J,MATCH('Isaac 401k'!N304,'Retirement Calculator'!A:A,0),0),0)</f>
        <v>6404.7404596389215</v>
      </c>
      <c r="K304" s="455">
        <f t="shared" ca="1" si="27"/>
        <v>12235.820545407156</v>
      </c>
      <c r="L304" s="455">
        <f t="shared" ca="1" si="28"/>
        <v>2948832.7514431244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2948832.7514431244</v>
      </c>
      <c r="J305" s="455">
        <f t="array" ref="J305">IFERROR(INDEX('Retirement Calculator'!J:J,MATCH('Isaac 401k'!N305,'Retirement Calculator'!A:A,0),0),0)</f>
        <v>6404.7404596389215</v>
      </c>
      <c r="K305" s="455">
        <f t="shared" ca="1" si="27"/>
        <v>12260.116712431189</v>
      </c>
      <c r="L305" s="455">
        <f t="shared" ca="1" si="28"/>
        <v>2954688.1276959162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2954688.1276959162</v>
      </c>
      <c r="J306" s="455">
        <f t="array" ref="J306">IFERROR(INDEX('Retirement Calculator'!J:J,MATCH('Isaac 401k'!N306,'Retirement Calculator'!A:A,0),0),0)</f>
        <v>6404.7404596389215</v>
      </c>
      <c r="K306" s="455">
        <f t="shared" ca="1" si="27"/>
        <v>12284.514113484487</v>
      </c>
      <c r="L306" s="455">
        <f t="shared" ca="1" si="28"/>
        <v>2960567.9013497615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2960567.9013497615</v>
      </c>
      <c r="J307" s="455">
        <f t="array" ref="J307">IFERROR(INDEX('Retirement Calculator'!J:J,MATCH('Isaac 401k'!N307,'Retirement Calculator'!A:A,0),0),0)</f>
        <v>6404.7404596389215</v>
      </c>
      <c r="K307" s="455">
        <f t="shared" ca="1" si="27"/>
        <v>12309.013170375511</v>
      </c>
      <c r="L307" s="455">
        <f t="shared" ca="1" si="28"/>
        <v>2966472.1740604979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2966472.1740604979</v>
      </c>
      <c r="J308" s="455">
        <f t="array" ref="J308">IFERROR(INDEX('Retirement Calculator'!J:J,MATCH('Isaac 401k'!N308,'Retirement Calculator'!A:A,0),0),0)</f>
        <v>6404.7404596389215</v>
      </c>
      <c r="K308" s="455">
        <f t="shared" ca="1" si="27"/>
        <v>12333.614306670244</v>
      </c>
      <c r="L308" s="455">
        <f t="shared" ca="1" si="28"/>
        <v>2972401.0479075289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2972401.0479075289</v>
      </c>
      <c r="J309" s="455">
        <f t="array" ref="J309">IFERROR(INDEX('Retirement Calculator'!J:J,MATCH('Isaac 401k'!N309,'Retirement Calculator'!A:A,0),0),0)</f>
        <v>6404.7404596389215</v>
      </c>
      <c r="K309" s="455">
        <f t="shared" ca="1" si="27"/>
        <v>12358.317947699541</v>
      </c>
      <c r="L309" s="455">
        <f t="shared" ca="1" si="28"/>
        <v>2978354.6253955895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2978354.6253955895</v>
      </c>
      <c r="J310" s="455">
        <f t="array" ref="J310">IFERROR(INDEX('Retirement Calculator'!J:J,MATCH('Isaac 401k'!N310,'Retirement Calculator'!A:A,0),0),0)</f>
        <v>6404.7404596389215</v>
      </c>
      <c r="K310" s="455">
        <f t="shared" ca="1" si="27"/>
        <v>12383.12452056646</v>
      </c>
      <c r="L310" s="455">
        <f t="shared" ca="1" si="28"/>
        <v>2984333.0094565167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2984333.0094565167</v>
      </c>
      <c r="J311" s="455">
        <f t="array" ref="J311">IFERROR(INDEX('Retirement Calculator'!J:J,MATCH('Isaac 401k'!N311,'Retirement Calculator'!A:A,0),0),0)</f>
        <v>6404.7404596389215</v>
      </c>
      <c r="K311" s="455">
        <f t="shared" ca="1" si="27"/>
        <v>12408.034454153656</v>
      </c>
      <c r="L311" s="455">
        <f t="shared" ca="1" si="28"/>
        <v>2990336.3034510314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2990336.3034510314</v>
      </c>
      <c r="J312" s="455">
        <f t="array" ref="J312">IFERROR(INDEX('Retirement Calculator'!J:J,MATCH('Isaac 401k'!N312,'Retirement Calculator'!A:A,0),0),0)</f>
        <v>6404.7404596389215</v>
      </c>
      <c r="K312" s="455">
        <f t="shared" ca="1" si="27"/>
        <v>12433.048179130801</v>
      </c>
      <c r="L312" s="455">
        <f t="shared" ca="1" si="28"/>
        <v>2996364.6111705233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2996364.6111705233</v>
      </c>
      <c r="J313" s="455">
        <f t="array" ref="J313">IFERROR(INDEX('Retirement Calculator'!J:J,MATCH('Isaac 401k'!N313,'Retirement Calculator'!A:A,0),0),0)</f>
        <v>6404.7404596389215</v>
      </c>
      <c r="K313" s="455">
        <f t="shared" ca="1" si="27"/>
        <v>12458.166127962017</v>
      </c>
      <c r="L313" s="455">
        <f t="shared" ca="1" si="28"/>
        <v>3002418.0368388463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3002418.0368388463</v>
      </c>
      <c r="J314" s="455">
        <f t="array" ref="J314">IFERROR(INDEX('Retirement Calculator'!J:J,MATCH('Isaac 401k'!N314,'Retirement Calculator'!A:A,0),0),0)</f>
        <v>6404.7404596389215</v>
      </c>
      <c r="K314" s="455">
        <f t="shared" ca="1" si="27"/>
        <v>12483.388734913364</v>
      </c>
      <c r="L314" s="455">
        <f t="shared" ca="1" si="28"/>
        <v>3008496.6851141206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3008496.6851141206</v>
      </c>
      <c r="J315" s="455">
        <f t="array" ref="J315">IFERROR(INDEX('Retirement Calculator'!J:J,MATCH('Isaac 401k'!N315,'Retirement Calculator'!A:A,0),0),0)</f>
        <v>6404.7404596389215</v>
      </c>
      <c r="K315" s="455">
        <f t="shared" ca="1" si="27"/>
        <v>12508.71643606034</v>
      </c>
      <c r="L315" s="455">
        <f t="shared" ca="1" si="28"/>
        <v>3014600.6610905416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3014600.6610905416</v>
      </c>
      <c r="J316" s="455">
        <f t="array" ref="J316">IFERROR(INDEX('Retirement Calculator'!J:J,MATCH('Isaac 401k'!N316,'Retirement Calculator'!A:A,0),0),0)</f>
        <v>6404.7404596389215</v>
      </c>
      <c r="K316" s="455">
        <f t="shared" ca="1" si="27"/>
        <v>12534.149669295428</v>
      </c>
      <c r="L316" s="455">
        <f t="shared" ca="1" si="28"/>
        <v>3020730.0703001982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3020730.0703001982</v>
      </c>
      <c r="J317" s="455">
        <f t="array" ref="J317">IFERROR(INDEX('Retirement Calculator'!J:J,MATCH('Isaac 401k'!N317,'Retirement Calculator'!A:A,0),0),0)</f>
        <v>6404.7404596389215</v>
      </c>
      <c r="K317" s="455">
        <f t="shared" ca="1" si="27"/>
        <v>12559.688874335663</v>
      </c>
      <c r="L317" s="455">
        <f t="shared" ca="1" si="28"/>
        <v>3026885.0187148945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3026885.0187148945</v>
      </c>
      <c r="J318" s="455">
        <f t="array" ref="J318">IFERROR(INDEX('Retirement Calculator'!J:J,MATCH('Isaac 401k'!N318,'Retirement Calculator'!A:A,0),0),0)</f>
        <v>6404.7404596389215</v>
      </c>
      <c r="K318" s="455">
        <f t="shared" ca="1" si="27"/>
        <v>12585.334492730231</v>
      </c>
      <c r="L318" s="455">
        <f t="shared" ca="1" si="28"/>
        <v>3033065.6127479859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3033065.6127479859</v>
      </c>
      <c r="J319" s="455">
        <f t="array" ref="J319">IFERROR(INDEX('Retirement Calculator'!J:J,MATCH('Isaac 401k'!N319,'Retirement Calculator'!A:A,0),0),0)</f>
        <v>6404.7404596389215</v>
      </c>
      <c r="K319" s="455">
        <f t="shared" ca="1" si="27"/>
        <v>12611.086967868112</v>
      </c>
      <c r="L319" s="455">
        <f t="shared" ca="1" si="28"/>
        <v>3039271.959256215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3039271.959256215</v>
      </c>
      <c r="J320" s="455">
        <f t="array" ref="J320">IFERROR(INDEX('Retirement Calculator'!J:J,MATCH('Isaac 401k'!N320,'Retirement Calculator'!A:A,0),0),0)</f>
        <v>6404.7404596389215</v>
      </c>
      <c r="K320" s="455">
        <f t="shared" ca="1" si="27"/>
        <v>12636.946744985733</v>
      </c>
      <c r="L320" s="455">
        <f t="shared" ca="1" si="28"/>
        <v>3045504.1655415618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3045504.1655415618</v>
      </c>
      <c r="J321" s="455">
        <f t="array" ref="J321">IFERROR(INDEX('Retirement Calculator'!J:J,MATCH('Isaac 401k'!N321,'Retirement Calculator'!A:A,0),0),0)</f>
        <v>6404.7404596389215</v>
      </c>
      <c r="K321" s="455">
        <f t="shared" ca="1" si="27"/>
        <v>12662.914271174677</v>
      </c>
      <c r="L321" s="455">
        <f t="shared" ca="1" si="28"/>
        <v>3051762.3393530971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3051762.3393530971</v>
      </c>
      <c r="J322" s="455">
        <f t="array" ref="J322">IFERROR(INDEX('Retirement Calculator'!J:J,MATCH('Isaac 401k'!N322,'Retirement Calculator'!A:A,0),0),0)</f>
        <v>6404.7404596389215</v>
      </c>
      <c r="K322" s="455">
        <f t="shared" ca="1" si="27"/>
        <v>12688.989995389409</v>
      </c>
      <c r="L322" s="455">
        <f t="shared" ca="1" si="28"/>
        <v>3058046.5888888473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3058046.5888888473</v>
      </c>
      <c r="J323" s="455">
        <f t="array" ref="J323">IFERROR(INDEX('Retirement Calculator'!J:J,MATCH('Isaac 401k'!N323,'Retirement Calculator'!A:A,0),0),0)</f>
        <v>6404.7404596389215</v>
      </c>
      <c r="K323" s="455">
        <f t="shared" ca="1" si="27"/>
        <v>12715.174368455035</v>
      </c>
      <c r="L323" s="455">
        <f t="shared" ca="1" si="28"/>
        <v>3064357.0227976632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3064357.0227976632</v>
      </c>
      <c r="J324" s="455">
        <f t="array" ref="J324">IFERROR(INDEX('Retirement Calculator'!J:J,MATCH('Isaac 401k'!N324,'Retirement Calculator'!A:A,0),0),0)</f>
        <v>6404.7404596389215</v>
      </c>
      <c r="K324" s="455">
        <f t="shared" ca="1" si="27"/>
        <v>12741.467843075101</v>
      </c>
      <c r="L324" s="455">
        <f t="shared" ca="1" si="28"/>
        <v>3070693.7501810994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3070693.7501810994</v>
      </c>
      <c r="J325" s="455">
        <f t="array" ref="J325">IFERROR(INDEX('Retirement Calculator'!J:J,MATCH('Isaac 401k'!N325,'Retirement Calculator'!A:A,0),0),0)</f>
        <v>6404.7404596389215</v>
      </c>
      <c r="K325" s="455">
        <f t="shared" ca="1" si="27"/>
        <v>12767.870873839418</v>
      </c>
      <c r="L325" s="455">
        <f t="shared" ca="1" si="28"/>
        <v>3077056.8805952999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3077056.8805952999</v>
      </c>
      <c r="J326" s="455">
        <f t="array" ref="J326">IFERROR(INDEX('Retirement Calculator'!J:J,MATCH('Isaac 401k'!N326,'Retirement Calculator'!A:A,0),0),0)</f>
        <v>6404.7404596389215</v>
      </c>
      <c r="K326" s="455">
        <f t="shared" ca="1" si="27"/>
        <v>12794.38391723192</v>
      </c>
      <c r="L326" s="455">
        <f t="shared" ca="1" si="28"/>
        <v>3083446.5240528928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3083446.5240528928</v>
      </c>
      <c r="J327" s="455">
        <f t="array" ref="J327">IFERROR(INDEX('Retirement Calculator'!J:J,MATCH('Isaac 401k'!N327,'Retirement Calculator'!A:A,0),0),0)</f>
        <v>6404.7404596389215</v>
      </c>
      <c r="K327" s="455">
        <f t="shared" ca="1" si="27"/>
        <v>12821.007431638556</v>
      </c>
      <c r="L327" s="455">
        <f t="shared" ca="1" si="28"/>
        <v>3089862.7910248921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3089862.7910248921</v>
      </c>
      <c r="J328" s="455">
        <f t="array" ref="J328">IFERROR(INDEX('Retirement Calculator'!J:J,MATCH('Isaac 401k'!N328,'Retirement Calculator'!A:A,0),0),0)</f>
        <v>6404.7404596389215</v>
      </c>
      <c r="K328" s="455">
        <f t="shared" ca="1" si="27"/>
        <v>12847.74187735522</v>
      </c>
      <c r="L328" s="455">
        <f t="shared" ca="1" si="28"/>
        <v>3096305.7924426082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3096305.7924426082</v>
      </c>
      <c r="J329" s="455">
        <f t="array" ref="J329">IFERROR(INDEX('Retirement Calculator'!J:J,MATCH('Isaac 401k'!N329,'Retirement Calculator'!A:A,0),0),0)</f>
        <v>6404.7404596389215</v>
      </c>
      <c r="K329" s="455">
        <f t="shared" ca="1" si="27"/>
        <v>12874.587716595704</v>
      </c>
      <c r="L329" s="455">
        <f t="shared" ca="1" si="28"/>
        <v>3102775.6396995648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3102775.6396995648</v>
      </c>
      <c r="J330" s="455">
        <f t="array" ref="J330">IFERROR(INDEX('Retirement Calculator'!J:J,MATCH('Isaac 401k'!N330,'Retirement Calculator'!A:A,0),0),0)</f>
        <v>6404.7404596389215</v>
      </c>
      <c r="K330" s="455">
        <f t="shared" ca="1" si="27"/>
        <v>12901.545413499691</v>
      </c>
      <c r="L330" s="455">
        <f t="shared" ca="1" si="28"/>
        <v>3109272.4446534254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3109272.4446534254</v>
      </c>
      <c r="J331" s="455">
        <f t="array" ref="J331">IFERROR(INDEX('Retirement Calculator'!J:J,MATCH('Isaac 401k'!N331,'Retirement Calculator'!A:A,0),0),0)</f>
        <v>6404.7404596389215</v>
      </c>
      <c r="K331" s="455">
        <f t="shared" ca="1" si="27"/>
        <v>12928.615434140776</v>
      </c>
      <c r="L331" s="455">
        <f t="shared" ca="1" si="28"/>
        <v>3115796.3196279272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3115796.3196279272</v>
      </c>
      <c r="J332" s="455">
        <f t="array" ref="J332">IFERROR(INDEX('Retirement Calculator'!J:J,MATCH('Isaac 401k'!N332,'Retirement Calculator'!A:A,0),0),0)</f>
        <v>6404.7404596389215</v>
      </c>
      <c r="K332" s="455">
        <f t="shared" ca="1" si="27"/>
        <v>12955.798246534534</v>
      </c>
      <c r="L332" s="455">
        <f t="shared" ca="1" si="28"/>
        <v>3122347.3774148226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3122347.3774148226</v>
      </c>
      <c r="J333" s="455">
        <f t="array" ref="J333">IFERROR(INDEX('Retirement Calculator'!J:J,MATCH('Isaac 401k'!N333,'Retirement Calculator'!A:A,0),0),0)</f>
        <v>6404.7404596389215</v>
      </c>
      <c r="K333" s="455">
        <f t="shared" ca="1" si="27"/>
        <v>12983.094320646598</v>
      </c>
      <c r="L333" s="455">
        <f t="shared" ca="1" si="28"/>
        <v>3128925.73127583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3128925.73127583</v>
      </c>
      <c r="J334" s="455">
        <f t="array" ref="J334">IFERROR(INDEX('Retirement Calculator'!J:J,MATCH('Isaac 401k'!N334,'Retirement Calculator'!A:A,0),0),0)</f>
        <v>6404.7404596389215</v>
      </c>
      <c r="K334" s="455">
        <f t="shared" ca="1" si="27"/>
        <v>13010.504128400795</v>
      </c>
      <c r="L334" s="455">
        <f t="shared" ca="1" si="28"/>
        <v>3135531.4949445915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3135531.4949445915</v>
      </c>
      <c r="J335" s="455">
        <f t="array" ref="J335">IFERROR(INDEX('Retirement Calculator'!J:J,MATCH('Isaac 401k'!N335,'Retirement Calculator'!A:A,0),0),0)</f>
        <v>6404.7404596389215</v>
      </c>
      <c r="K335" s="455">
        <f t="shared" ca="1" si="27"/>
        <v>13038.028143687301</v>
      </c>
      <c r="L335" s="455">
        <f t="shared" ca="1" si="28"/>
        <v>3142164.7826286396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3142164.7826286396</v>
      </c>
      <c r="J336" s="455">
        <f t="array" ref="J336">IFERROR(INDEX('Retirement Calculator'!J:J,MATCH('Isaac 401k'!N336,'Retirement Calculator'!A:A,0),0),0)</f>
        <v>6404.7404596389215</v>
      </c>
      <c r="K336" s="455">
        <f t="shared" ca="1" si="27"/>
        <v>13065.666842370836</v>
      </c>
      <c r="L336" s="455">
        <f t="shared" ca="1" si="28"/>
        <v>3148825.7090113712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3148825.7090113712</v>
      </c>
      <c r="J337" s="455">
        <f t="array" ref="J337">IFERROR(INDEX('Retirement Calculator'!J:J,MATCH('Isaac 401k'!N337,'Retirement Calculator'!A:A,0),0),0)</f>
        <v>6404.7404596389215</v>
      </c>
      <c r="K337" s="455">
        <f t="shared" ca="1" si="27"/>
        <v>13093.420702298883</v>
      </c>
      <c r="L337" s="455">
        <f t="shared" ca="1" si="28"/>
        <v>3155514.3892540312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3155514.3892540312</v>
      </c>
      <c r="J338" s="455">
        <f t="array" ref="J338">IFERROR(INDEX('Retirement Calculator'!J:J,MATCH('Isaac 401k'!N338,'Retirement Calculator'!A:A,0),0),0)</f>
        <v>6404.7404596389215</v>
      </c>
      <c r="K338" s="455">
        <f t="shared" ca="1" si="27"/>
        <v>13121.290203309967</v>
      </c>
      <c r="L338" s="455">
        <f t="shared" ca="1" si="28"/>
        <v>3162230.9389977022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3162230.9389977022</v>
      </c>
      <c r="J339" s="455">
        <f t="array" ref="J339">IFERROR(INDEX('Retirement Calculator'!J:J,MATCH('Isaac 401k'!N339,'Retirement Calculator'!A:A,0),0),0)</f>
        <v>6404.7404596389215</v>
      </c>
      <c r="K339" s="455">
        <f t="shared" ca="1" si="27"/>
        <v>13149.275827241929</v>
      </c>
      <c r="L339" s="455">
        <f t="shared" ca="1" si="28"/>
        <v>3168975.4743653052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3168975.4743653052</v>
      </c>
      <c r="J340" s="455">
        <f t="array" ref="J340">IFERROR(INDEX('Retirement Calculator'!J:J,MATCH('Isaac 401k'!N340,'Retirement Calculator'!A:A,0),0),0)</f>
        <v>6404.7404596389215</v>
      </c>
      <c r="K340" s="455">
        <f t="shared" ca="1" si="27"/>
        <v>13177.378057940276</v>
      </c>
      <c r="L340" s="455">
        <f t="shared" ca="1" si="28"/>
        <v>3175748.1119636064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3175748.1119636064</v>
      </c>
      <c r="J341" s="455">
        <f t="array" ref="J341">IFERROR(INDEX('Retirement Calculator'!J:J,MATCH('Isaac 401k'!N341,'Retirement Calculator'!A:A,0),0),0)</f>
        <v>6404.7404596389215</v>
      </c>
      <c r="K341" s="455">
        <f t="shared" ca="1" si="27"/>
        <v>13205.597381266531</v>
      </c>
      <c r="L341" s="455">
        <f t="shared" ca="1" si="28"/>
        <v>3182548.9688852336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3182548.9688852336</v>
      </c>
      <c r="J342" s="455">
        <f t="array" ref="J342">IFERROR(INDEX('Retirement Calculator'!J:J,MATCH('Isaac 401k'!N342,'Retirement Calculator'!A:A,0),0),0)</f>
        <v>6404.7404596389215</v>
      </c>
      <c r="K342" s="455">
        <f t="shared" ca="1" si="27"/>
        <v>13233.934285106643</v>
      </c>
      <c r="L342" s="455">
        <f t="shared" ca="1" si="28"/>
        <v>3189378.1627107011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3189378.1627107011</v>
      </c>
      <c r="J343" s="455">
        <f t="array" ref="J343">IFERROR(INDEX('Retirement Calculator'!J:J,MATCH('Isaac 401k'!N343,'Retirement Calculator'!A:A,0),0),0)</f>
        <v>6404.7404596389215</v>
      </c>
      <c r="K343" s="455">
        <f t="shared" ca="1" si="27"/>
        <v>13262.389259379424</v>
      </c>
      <c r="L343" s="455">
        <f t="shared" ca="1" si="28"/>
        <v>3196235.8115104414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3196235.8115104414</v>
      </c>
      <c r="J344" s="455">
        <f t="array" ref="J344">IFERROR(INDEX('Retirement Calculator'!J:J,MATCH('Isaac 401k'!N344,'Retirement Calculator'!A:A,0),0),0)</f>
        <v>6404.7404596389215</v>
      </c>
      <c r="K344" s="455">
        <f t="shared" ca="1" si="27"/>
        <v>13290.962796045009</v>
      </c>
      <c r="L344" s="455">
        <f t="shared" ca="1" si="28"/>
        <v>3203122.0338468472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3203122.0338468472</v>
      </c>
      <c r="J345" s="455">
        <f t="array" ref="J345">IFERROR(INDEX('Retirement Calculator'!J:J,MATCH('Isaac 401k'!N345,'Retirement Calculator'!A:A,0),0),0)</f>
        <v>6404.7404596389215</v>
      </c>
      <c r="K345" s="455">
        <f t="shared" ca="1" si="27"/>
        <v>13319.655389113366</v>
      </c>
      <c r="L345" s="455">
        <f t="shared" ca="1" si="28"/>
        <v>3210036.9487763215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3210036.9487763215</v>
      </c>
      <c r="J346" s="455">
        <f t="array" ref="J346">IFERROR(INDEX('Retirement Calculator'!J:J,MATCH('Isaac 401k'!N346,'Retirement Calculator'!A:A,0),0),0)</f>
        <v>6404.7404596389215</v>
      </c>
      <c r="K346" s="455">
        <f t="shared" ca="1" si="27"/>
        <v>13348.467534652844</v>
      </c>
      <c r="L346" s="455">
        <f t="shared" ca="1" si="28"/>
        <v>3216980.6758513353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3216980.6758513353</v>
      </c>
      <c r="J347" s="455">
        <f t="array" ref="J347">IFERROR(INDEX('Retirement Calculator'!J:J,MATCH('Isaac 401k'!N347,'Retirement Calculator'!A:A,0),0),0)</f>
        <v>6404.7404596389215</v>
      </c>
      <c r="K347" s="455">
        <f t="shared" ca="1" si="27"/>
        <v>13377.399730798734</v>
      </c>
      <c r="L347" s="455">
        <f t="shared" ca="1" si="28"/>
        <v>3223953.335122495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3223953.335122495</v>
      </c>
      <c r="J348" s="455">
        <f t="array" ref="J348">IFERROR(INDEX('Retirement Calculator'!J:J,MATCH('Isaac 401k'!N348,'Retirement Calculator'!A:A,0),0),0)</f>
        <v>6404.7404596389215</v>
      </c>
      <c r="K348" s="455">
        <f t="shared" ca="1" si="27"/>
        <v>13406.452477761899</v>
      </c>
      <c r="L348" s="455">
        <f t="shared" ca="1" si="28"/>
        <v>3230955.0471406179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3230955.0471406179</v>
      </c>
      <c r="J349" s="455">
        <f t="array" ref="J349">IFERROR(INDEX('Retirement Calculator'!J:J,MATCH('Isaac 401k'!N349,'Retirement Calculator'!A:A,0),0),0)</f>
        <v>6404.7404596389215</v>
      </c>
      <c r="K349" s="455">
        <f t="shared" ca="1" si="27"/>
        <v>13435.626277837411</v>
      </c>
      <c r="L349" s="455">
        <f t="shared" ca="1" si="28"/>
        <v>3237985.9329588162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3237985.9329588162</v>
      </c>
      <c r="J350" s="455">
        <f t="array" ref="J350">IFERROR(INDEX('Retirement Calculator'!J:J,MATCH('Isaac 401k'!N350,'Retirement Calculator'!A:A,0),0),0)</f>
        <v>6404.7404596389215</v>
      </c>
      <c r="K350" s="455">
        <f t="shared" ca="1" si="27"/>
        <v>13464.921635413237</v>
      </c>
      <c r="L350" s="455">
        <f t="shared" ca="1" si="28"/>
        <v>3245046.1141345901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3245046.1141345901</v>
      </c>
      <c r="J351" s="455">
        <f t="array" ref="J351">IFERROR(INDEX('Retirement Calculator'!J:J,MATCH('Isaac 401k'!N351,'Retirement Calculator'!A:A,0),0),0)</f>
        <v>6404.7404596389215</v>
      </c>
      <c r="K351" s="455">
        <f t="shared" ca="1" si="27"/>
        <v>13494.339056978963</v>
      </c>
      <c r="L351" s="455">
        <f t="shared" ca="1" si="28"/>
        <v>3252135.71273193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3252135.71273193</v>
      </c>
      <c r="J352" s="455">
        <f t="array" ref="J352">IFERROR(INDEX('Retirement Calculator'!J:J,MATCH('Isaac 401k'!N352,'Retirement Calculator'!A:A,0),0),0)</f>
        <v>6404.7404596389215</v>
      </c>
      <c r="K352" s="455">
        <f t="shared" ca="1" si="27"/>
        <v>13523.879051134545</v>
      </c>
      <c r="L352" s="455">
        <f t="shared" ca="1" si="28"/>
        <v>3259254.8513234253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3259254.8513234253</v>
      </c>
      <c r="J353" s="455">
        <f t="array" ref="J353">IFERROR(INDEX('Retirement Calculator'!J:J,MATCH('Isaac 401k'!N353,'Retirement Calculator'!A:A,0),0),0)</f>
        <v>6404.7404596389215</v>
      </c>
      <c r="K353" s="455">
        <f t="shared" ca="1" si="27"/>
        <v>13553.542128599109</v>
      </c>
      <c r="L353" s="455">
        <f t="shared" ca="1" si="28"/>
        <v>3266403.6529923854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3266403.6529923854</v>
      </c>
      <c r="J354" s="455">
        <f t="array" ref="J354">IFERROR(INDEX('Retirement Calculator'!J:J,MATCH('Isaac 401k'!N354,'Retirement Calculator'!A:A,0),0),0)</f>
        <v>6404.7404596389215</v>
      </c>
      <c r="K354" s="455">
        <f t="shared" ca="1" si="27"/>
        <v>13583.328802219776</v>
      </c>
      <c r="L354" s="455">
        <f t="shared" ca="1" si="28"/>
        <v>3273582.2413349659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3273582.2413349659</v>
      </c>
      <c r="J355" s="455">
        <f t="array" ref="J355">IFERROR(INDEX('Retirement Calculator'!J:J,MATCH('Isaac 401k'!N355,'Retirement Calculator'!A:A,0),0),0)</f>
        <v>6404.7404596389215</v>
      </c>
      <c r="K355" s="455">
        <f t="shared" ca="1" si="27"/>
        <v>13613.239586980526</v>
      </c>
      <c r="L355" s="455">
        <f t="shared" ca="1" si="28"/>
        <v>3280790.7404623074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3280790.7404623074</v>
      </c>
      <c r="J356" s="455">
        <f t="array" ref="J356">IFERROR(INDEX('Retirement Calculator'!J:J,MATCH('Isaac 401k'!N356,'Retirement Calculator'!A:A,0),0),0)</f>
        <v>6404.7404596389215</v>
      </c>
      <c r="K356" s="455">
        <f t="shared" ca="1" si="27"/>
        <v>13643.275000011117</v>
      </c>
      <c r="L356" s="455">
        <f t="shared" ca="1" si="28"/>
        <v>3288029.2750026793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3288029.2750026793</v>
      </c>
      <c r="J357" s="455">
        <f t="array" ref="J357">IFERROR(INDEX('Retirement Calculator'!J:J,MATCH('Isaac 401k'!N357,'Retirement Calculator'!A:A,0),0),0)</f>
        <v>6404.7404596389215</v>
      </c>
      <c r="K357" s="455">
        <f t="shared" ca="1" si="27"/>
        <v>13673.435560596003</v>
      </c>
      <c r="L357" s="455">
        <f t="shared" ca="1" si="28"/>
        <v>3295297.9701036364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3295297.9701036364</v>
      </c>
      <c r="J358" s="455">
        <f t="array" ref="J358">IFERROR(INDEX('Retirement Calculator'!J:J,MATCH('Isaac 401k'!N358,'Retirement Calculator'!A:A,0),0),0)</f>
        <v>6404.7404596389215</v>
      </c>
      <c r="K358" s="455">
        <f t="shared" ca="1" si="27"/>
        <v>13703.721790183323</v>
      </c>
      <c r="L358" s="455">
        <f t="shared" ca="1" si="28"/>
        <v>3302596.9514341806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3302596.9514341806</v>
      </c>
      <c r="J359" s="455">
        <f t="array" ref="J359">IFERROR(INDEX('Retirement Calculator'!J:J,MATCH('Isaac 401k'!N359,'Retirement Calculator'!A:A,0),0),0)</f>
        <v>6404.7404596389215</v>
      </c>
      <c r="K359" s="455">
        <f t="shared" ca="1" si="27"/>
        <v>13734.134212393925</v>
      </c>
      <c r="L359" s="455">
        <f t="shared" ca="1" si="28"/>
        <v>3309926.3451869353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3309926.3451869353</v>
      </c>
      <c r="J360" s="455">
        <f t="array" ref="J360">IFERROR(INDEX('Retirement Calculator'!J:J,MATCH('Isaac 401k'!N360,'Retirement Calculator'!A:A,0),0),0)</f>
        <v>6404.7404596389215</v>
      </c>
      <c r="K360" s="455">
        <f t="shared" ca="1" si="27"/>
        <v>13764.673353030401</v>
      </c>
      <c r="L360" s="455">
        <f t="shared" ca="1" si="28"/>
        <v>3317286.2780803265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3317286.2780803265</v>
      </c>
      <c r="J361" s="455">
        <f t="array" ref="J361">IFERROR(INDEX('Retirement Calculator'!J:J,MATCH('Isaac 401k'!N361,'Retirement Calculator'!A:A,0),0),0)</f>
        <v>6404.7404596389215</v>
      </c>
      <c r="K361" s="455">
        <f t="shared" ca="1" si="27"/>
        <v>13795.339740086198</v>
      </c>
      <c r="L361" s="455">
        <f t="shared" ca="1" si="28"/>
        <v>3324676.8773607737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3324676.8773607737</v>
      </c>
      <c r="J362" s="455">
        <f t="array" ref="J362">IFERROR(INDEX('Retirement Calculator'!J:J,MATCH('Isaac 401k'!N362,'Retirement Calculator'!A:A,0),0),0)</f>
        <v>6404.7404596389215</v>
      </c>
      <c r="K362" s="455">
        <f t="shared" ca="1" si="27"/>
        <v>13826.133903754726</v>
      </c>
      <c r="L362" s="455">
        <f t="shared" ca="1" si="28"/>
        <v>3332098.2708048895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3332098.2708048895</v>
      </c>
      <c r="J363" s="455">
        <f t="array" ref="J363">IFERROR(INDEX('Retirement Calculator'!J:J,MATCH('Isaac 401k'!N363,'Retirement Calculator'!A:A,0),0),0)</f>
        <v>6404.7404596389215</v>
      </c>
      <c r="K363" s="455">
        <f t="shared" ca="1" si="27"/>
        <v>13857.056376438542</v>
      </c>
      <c r="L363" s="455">
        <f t="shared" ca="1" si="28"/>
        <v>3339550.586721689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3339550.586721689</v>
      </c>
      <c r="J364" s="455">
        <f t="array" ref="J364">IFERROR(INDEX('Retirement Calculator'!J:J,MATCH('Isaac 401k'!N364,'Retirement Calculator'!A:A,0),0),0)</f>
        <v>6404.7404596389215</v>
      </c>
      <c r="K364" s="455">
        <f t="shared" ca="1" si="27"/>
        <v>13888.107692758538</v>
      </c>
      <c r="L364" s="455">
        <f t="shared" ca="1" si="28"/>
        <v>3347033.9539548084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3347033.9539548084</v>
      </c>
      <c r="J365" s="455">
        <f t="array" ref="J365">IFERROR(INDEX('Retirement Calculator'!J:J,MATCH('Isaac 401k'!N365,'Retirement Calculator'!A:A,0),0),0)</f>
        <v>6404.7404596389215</v>
      </c>
      <c r="K365" s="455">
        <f t="shared" ca="1" si="27"/>
        <v>13919.288389563208</v>
      </c>
      <c r="L365" s="455">
        <f t="shared" ca="1" si="28"/>
        <v>3354548.5018847324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3354548.5018847324</v>
      </c>
      <c r="J366" s="455">
        <f t="array" ref="J366">IFERROR(INDEX('Retirement Calculator'!J:J,MATCH('Isaac 401k'!N366,'Retirement Calculator'!A:A,0),0),0)</f>
        <v>6404.7404596389215</v>
      </c>
      <c r="K366" s="455">
        <f t="shared" ca="1" si="27"/>
        <v>13950.599005937889</v>
      </c>
      <c r="L366" s="455">
        <f t="shared" ca="1" si="28"/>
        <v>3362094.3604310313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3362094.3604310313</v>
      </c>
      <c r="J367" s="455">
        <f t="array" ref="J367">IFERROR(INDEX('Retirement Calculator'!J:J,MATCH('Isaac 401k'!N367,'Retirement Calculator'!A:A,0),0),0)</f>
        <v>6404.7404596389215</v>
      </c>
      <c r="K367" s="455">
        <f t="shared" ca="1" si="27"/>
        <v>13982.040083214133</v>
      </c>
      <c r="L367" s="455">
        <f t="shared" ca="1" si="28"/>
        <v>3369671.6600546064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3369671.6600546064</v>
      </c>
      <c r="J368" s="455">
        <f t="array" ref="J368">IFERROR(INDEX('Retirement Calculator'!J:J,MATCH('Isaac 401k'!N368,'Retirement Calculator'!A:A,0),0),0)</f>
        <v>6404.7404596389215</v>
      </c>
      <c r="K368" s="455">
        <f t="shared" ca="1" si="27"/>
        <v>14013.612164979029</v>
      </c>
      <c r="L368" s="455">
        <f t="shared" ca="1" si="28"/>
        <v>3377280.5317599461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3377280.5317599461</v>
      </c>
      <c r="J369" s="455">
        <f t="array" ref="J369">IFERROR(INDEX('Retirement Calculator'!J:J,MATCH('Isaac 401k'!N369,'Retirement Calculator'!A:A,0),0),0)</f>
        <v>6404.7404596389215</v>
      </c>
      <c r="K369" s="455">
        <f t="shared" ca="1" si="27"/>
        <v>14045.315797084613</v>
      </c>
      <c r="L369" s="455">
        <f t="shared" ca="1" si="28"/>
        <v>3384921.1070973915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3384921.1070973915</v>
      </c>
      <c r="J370" s="455">
        <f t="array" ref="J370">IFERROR(INDEX('Retirement Calculator'!J:J,MATCH('Isaac 401k'!N370,'Retirement Calculator'!A:A,0),0),0)</f>
        <v>6404.7404596389215</v>
      </c>
      <c r="K370" s="455">
        <f t="shared" ca="1" si="27"/>
        <v>14077.151527657301</v>
      </c>
      <c r="L370" s="455">
        <f t="shared" ca="1" si="28"/>
        <v>3392593.5181654096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3392593.5181654096</v>
      </c>
      <c r="J371" s="455">
        <f t="array" ref="J371">IFERROR(INDEX('Retirement Calculator'!J:J,MATCH('Isaac 401k'!N371,'Retirement Calculator'!A:A,0),0),0)</f>
        <v>6404.7404596389215</v>
      </c>
      <c r="K371" s="455">
        <f t="shared" ca="1" si="27"/>
        <v>14109.119907107377</v>
      </c>
      <c r="L371" s="455">
        <f t="shared" ca="1" si="28"/>
        <v>3400297.8976128777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3400297.8976128777</v>
      </c>
      <c r="J372" s="455">
        <f t="array" ref="J372">IFERROR(INDEX('Retirement Calculator'!J:J,MATCH('Isaac 401k'!N372,'Retirement Calculator'!A:A,0),0),0)</f>
        <v>6404.7404596389215</v>
      </c>
      <c r="K372" s="455">
        <f t="shared" ca="1" si="27"/>
        <v>14141.221488138495</v>
      </c>
      <c r="L372" s="455">
        <f t="shared" ca="1" si="28"/>
        <v>3408034.3786413772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3408034.3786413772</v>
      </c>
      <c r="J373" s="455">
        <f t="array" ref="J373">IFERROR(INDEX('Retirement Calculator'!J:J,MATCH('Isaac 401k'!N373,'Retirement Calculator'!A:A,0),0),0)</f>
        <v>6404.7404596389215</v>
      </c>
      <c r="K373" s="455">
        <f t="shared" ca="1" si="27"/>
        <v>14173.456825757241</v>
      </c>
      <c r="L373" s="455">
        <f t="shared" ca="1" si="28"/>
        <v>3415803.0950074955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3415803.0950074955</v>
      </c>
      <c r="J374" s="455">
        <f t="array" ref="J374">IFERROR(INDEX('Retirement Calculator'!J:J,MATCH('Isaac 401k'!N374,'Retirement Calculator'!A:A,0),0),0)</f>
        <v>6404.7404596389215</v>
      </c>
      <c r="K374" s="455">
        <f t="shared" ca="1" si="27"/>
        <v>14205.826477282735</v>
      </c>
      <c r="L374" s="455">
        <f t="shared" ca="1" si="28"/>
        <v>3423604.1810251391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3423604.1810251391</v>
      </c>
      <c r="J375" s="455">
        <f t="array" ref="J375">IFERROR(INDEX('Retirement Calculator'!J:J,MATCH('Isaac 401k'!N375,'Retirement Calculator'!A:A,0),0),0)</f>
        <v>6404.7404596389215</v>
      </c>
      <c r="K375" s="455">
        <f t="shared" ca="1" si="27"/>
        <v>14238.331002356252</v>
      </c>
      <c r="L375" s="455">
        <f t="shared" ca="1" si="28"/>
        <v>3431437.771567856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3431437.771567856</v>
      </c>
      <c r="J376" s="455">
        <f t="array" ref="J376">IFERROR(INDEX('Retirement Calculator'!J:J,MATCH('Isaac 401k'!N376,'Retirement Calculator'!A:A,0),0),0)</f>
        <v>6404.7404596389215</v>
      </c>
      <c r="K376" s="455">
        <f t="shared" ca="1" si="27"/>
        <v>14270.970962950902</v>
      </c>
      <c r="L376" s="455">
        <f t="shared" ca="1" si="28"/>
        <v>3439304.0020711678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3439304.0020711678</v>
      </c>
      <c r="J377" s="455">
        <f t="array" ref="J377">IFERROR(INDEX('Retirement Calculator'!J:J,MATCH('Isaac 401k'!N377,'Retirement Calculator'!A:A,0),0),0)</f>
        <v>6404.7404596389215</v>
      </c>
      <c r="K377" s="455">
        <f t="shared" ca="1" si="27"/>
        <v>14303.74692338137</v>
      </c>
      <c r="L377" s="455">
        <f t="shared" ca="1" si="28"/>
        <v>3447203.0085349102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3447203.0085349102</v>
      </c>
      <c r="J378" s="455">
        <f t="array" ref="J378">IFERROR(INDEX('Retirement Calculator'!J:J,MATCH('Isaac 401k'!N378,'Retirement Calculator'!A:A,0),0),0)</f>
        <v>6404.7404596389215</v>
      </c>
      <c r="K378" s="455">
        <f t="shared" ca="1" si="27"/>
        <v>14336.659450313629</v>
      </c>
      <c r="L378" s="455">
        <f t="shared" ca="1" si="28"/>
        <v>3455134.9275255846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3455134.9275255846</v>
      </c>
      <c r="J379" s="455">
        <f t="array" ref="J379">IFERROR(INDEX('Retirement Calculator'!J:J,MATCH('Isaac 401k'!N379,'Retirement Calculator'!A:A,0),0),0)</f>
        <v>6404.7404596389215</v>
      </c>
      <c r="K379" s="455">
        <f t="shared" ca="1" si="27"/>
        <v>14369.709112774772</v>
      </c>
      <c r="L379" s="455">
        <f t="shared" ca="1" si="28"/>
        <v>3463099.8961787201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3463099.8961787201</v>
      </c>
      <c r="J380" s="455">
        <f t="array" ref="J380">IFERROR(INDEX('Retirement Calculator'!J:J,MATCH('Isaac 401k'!N380,'Retirement Calculator'!A:A,0),0),0)</f>
        <v>6404.7404596389215</v>
      </c>
      <c r="K380" s="455">
        <f t="shared" ca="1" si="27"/>
        <v>14402.896482162838</v>
      </c>
      <c r="L380" s="455">
        <f t="shared" ca="1" si="28"/>
        <v>3471098.0522012436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3471098.0522012436</v>
      </c>
      <c r="J381" s="455">
        <f t="array" ref="J381">IFERROR(INDEX('Retirement Calculator'!J:J,MATCH('Isaac 401k'!N381,'Retirement Calculator'!A:A,0),0),0)</f>
        <v>6404.7404596389215</v>
      </c>
      <c r="K381" s="455">
        <f t="shared" ca="1" si="27"/>
        <v>14436.222132256687</v>
      </c>
      <c r="L381" s="455">
        <f t="shared" ca="1" si="28"/>
        <v>3479129.5338738612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3479129.5338738612</v>
      </c>
      <c r="J382" s="455">
        <f t="array" ref="J382">IFERROR(INDEX('Retirement Calculator'!J:J,MATCH('Isaac 401k'!N382,'Retirement Calculator'!A:A,0),0),0)</f>
        <v>6404.7404596389215</v>
      </c>
      <c r="K382" s="455">
        <f t="shared" ca="1" si="27"/>
        <v>14469.686639225925</v>
      </c>
      <c r="L382" s="455">
        <f t="shared" ca="1" si="28"/>
        <v>3487194.4800534481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3487194.4800534481</v>
      </c>
      <c r="J383" s="455">
        <f t="array" ref="J383">IFERROR(INDEX('Retirement Calculator'!J:J,MATCH('Isaac 401k'!N383,'Retirement Calculator'!A:A,0),0),0)</f>
        <v>6404.7404596389215</v>
      </c>
      <c r="K383" s="455">
        <f t="shared" ca="1" si="27"/>
        <v>14503.290581640871</v>
      </c>
      <c r="L383" s="455">
        <f t="shared" ca="1" si="28"/>
        <v>3495293.0301754498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3495293.0301754498</v>
      </c>
      <c r="J384" s="455">
        <f t="array" ref="J384">IFERROR(INDEX('Retirement Calculator'!J:J,MATCH('Isaac 401k'!N384,'Retirement Calculator'!A:A,0),0),0)</f>
        <v>6404.7404596389215</v>
      </c>
      <c r="K384" s="455">
        <f t="shared" ca="1" si="27"/>
        <v>14537.034540482544</v>
      </c>
      <c r="L384" s="455">
        <f t="shared" ca="1" si="28"/>
        <v>3503425.324256293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3503425.324256293</v>
      </c>
      <c r="J385" s="455">
        <f t="array" ref="J385">IFERROR(INDEX('Retirement Calculator'!J:J,MATCH('Isaac 401k'!N385,'Retirement Calculator'!A:A,0),0),0)</f>
        <v>6404.7404596389215</v>
      </c>
      <c r="K385" s="455">
        <f t="shared" ca="1" si="27"/>
        <v>14570.919099152725</v>
      </c>
      <c r="L385" s="455">
        <f t="shared" ca="1" si="28"/>
        <v>3511591.5028958065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3511591.5028958065</v>
      </c>
      <c r="J386" s="455">
        <f t="array" ref="J386">IFERROR(INDEX('Retirement Calculator'!J:J,MATCH('Isaac 401k'!N386,'Retirement Calculator'!A:A,0),0),0)</f>
        <v>6404.7404596389215</v>
      </c>
      <c r="K386" s="455">
        <f t="shared" ca="1" si="27"/>
        <v>14604.944843484031</v>
      </c>
      <c r="L386" s="455">
        <f t="shared" ca="1" si="28"/>
        <v>3519791.7072796514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3519791.7072796514</v>
      </c>
      <c r="J387" s="455">
        <f t="array" ref="J387">IFERROR(INDEX('Retirement Calculator'!J:J,MATCH('Isaac 401k'!N387,'Retirement Calculator'!A:A,0),0),0)</f>
        <v>6404.7404596389215</v>
      </c>
      <c r="K387" s="455">
        <f t="shared" ca="1" si="27"/>
        <v>14639.112361750051</v>
      </c>
      <c r="L387" s="455">
        <f t="shared" ca="1" si="28"/>
        <v>3528026.0791817624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3528026.0791817624</v>
      </c>
      <c r="J388" s="455">
        <f t="array" ref="J388">IFERROR(INDEX('Retirement Calculator'!J:J,MATCH('Isaac 401k'!N388,'Retirement Calculator'!A:A,0),0),0)</f>
        <v>6404.7404596389215</v>
      </c>
      <c r="K388" s="455">
        <f t="shared" ca="1" si="27"/>
        <v>14673.422244675514</v>
      </c>
      <c r="L388" s="455">
        <f t="shared" ca="1" si="28"/>
        <v>3536294.7609667988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3536294.7609667988</v>
      </c>
      <c r="J389" s="455">
        <f t="array" ref="J389">IFERROR(INDEX('Retirement Calculator'!J:J,MATCH('Isaac 401k'!N389,'Retirement Calculator'!A:A,0),0),0)</f>
        <v>6404.7404596389215</v>
      </c>
      <c r="K389" s="455">
        <f t="shared" ca="1" si="27"/>
        <v>14707.875085446498</v>
      </c>
      <c r="L389" s="455">
        <f t="shared" ca="1" si="28"/>
        <v>3544597.8955926062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3544597.8955926062</v>
      </c>
      <c r="J390" s="455">
        <f t="array" ref="J390">IFERROR(INDEX('Retirement Calculator'!J:J,MATCH('Isaac 401k'!N390,'Retirement Calculator'!A:A,0),0),0)</f>
        <v>6404.7404596389215</v>
      </c>
      <c r="K390" s="455">
        <f t="shared" ca="1" si="27"/>
        <v>14742.471479720698</v>
      </c>
      <c r="L390" s="455">
        <f t="shared" ca="1" si="28"/>
        <v>3552935.6266126879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3552935.6266126879</v>
      </c>
      <c r="J391" s="455">
        <f t="array" ref="J391">IFERROR(INDEX('Retirement Calculator'!J:J,MATCH('Isaac 401k'!N391,'Retirement Calculator'!A:A,0),0),0)</f>
        <v>6404.7404596389215</v>
      </c>
      <c r="K391" s="455">
        <f t="shared" ca="1" si="27"/>
        <v>14777.212025637706</v>
      </c>
      <c r="L391" s="455">
        <f t="shared" ca="1" si="28"/>
        <v>3561308.0981786866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3561308.0981786866</v>
      </c>
      <c r="J392" s="455">
        <f t="array" ref="J392">IFERROR(INDEX('Retirement Calculator'!J:J,MATCH('Isaac 401k'!N392,'Retirement Calculator'!A:A,0),0),0)</f>
        <v>6404.7404596389215</v>
      </c>
      <c r="K392" s="455">
        <f t="shared" ca="1" si="27"/>
        <v>14812.097323829365</v>
      </c>
      <c r="L392" s="455">
        <f t="shared" ca="1" si="28"/>
        <v>3569715.4550428768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3569715.4550428768</v>
      </c>
      <c r="J393" s="455">
        <f t="array" ref="J393">IFERROR(INDEX('Retirement Calculator'!J:J,MATCH('Isaac 401k'!N393,'Retirement Calculator'!A:A,0),0),0)</f>
        <v>6404.7404596389215</v>
      </c>
      <c r="K393" s="455">
        <f t="shared" ca="1" si="27"/>
        <v>14847.127977430155</v>
      </c>
      <c r="L393" s="455">
        <f t="shared" ca="1" si="28"/>
        <v>3578157.842560668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3578157.842560668</v>
      </c>
      <c r="J394" s="455">
        <f t="array" ref="J394">IFERROR(INDEX('Retirement Calculator'!J:J,MATCH('Isaac 401k'!N394,'Retirement Calculator'!A:A,0),0),0)</f>
        <v>6404.7404596389215</v>
      </c>
      <c r="K394" s="455">
        <f t="shared" ca="1" si="27"/>
        <v>14882.304592087619</v>
      </c>
      <c r="L394" s="455">
        <f t="shared" ca="1" si="28"/>
        <v>3586635.4066931163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3586635.4066931163</v>
      </c>
      <c r="J395" s="455">
        <f t="array" ref="J395">IFERROR(INDEX('Retirement Calculator'!J:J,MATCH('Isaac 401k'!N395,'Retirement Calculator'!A:A,0),0),0)</f>
        <v>6404.7404596389215</v>
      </c>
      <c r="K395" s="455">
        <f t="shared" ca="1" si="27"/>
        <v>14917.627775972822</v>
      </c>
      <c r="L395" s="455">
        <f t="shared" ca="1" si="28"/>
        <v>3595148.2940094499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3595148.2940094499</v>
      </c>
      <c r="J396" s="455">
        <f t="array" ref="J396">IFERROR(INDEX('Retirement Calculator'!J:J,MATCH('Isaac 401k'!N396,'Retirement Calculator'!A:A,0),0),0)</f>
        <v>6404.7404596389215</v>
      </c>
      <c r="K396" s="455">
        <f t="shared" ca="1" si="27"/>
        <v>14953.098139790878</v>
      </c>
      <c r="L396" s="455">
        <f t="shared" ca="1" si="28"/>
        <v>3603696.6516896016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3603696.6516896016</v>
      </c>
      <c r="J397" s="455">
        <f t="array" ref="J397">IFERROR(INDEX('Retirement Calculator'!J:J,MATCH('Isaac 401k'!N397,'Retirement Calculator'!A:A,0),0),0)</f>
        <v>6404.7404596389215</v>
      </c>
      <c r="K397" s="455">
        <f t="shared" ca="1" si="27"/>
        <v>14988.71629679151</v>
      </c>
      <c r="L397" s="455">
        <f t="shared" ca="1" si="28"/>
        <v>3612280.627526754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3612280.627526754</v>
      </c>
      <c r="J398" s="455">
        <f t="array" ref="J398">IFERROR(INDEX('Retirement Calculator'!J:J,MATCH('Isaac 401k'!N398,'Retirement Calculator'!A:A,0),0),0)</f>
        <v>6404.7404596389215</v>
      </c>
      <c r="K398" s="455">
        <f t="shared" ca="1" si="27"/>
        <v>15024.482862779645</v>
      </c>
      <c r="L398" s="455">
        <f t="shared" ca="1" si="28"/>
        <v>3620900.3699298948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3620900.3699298948</v>
      </c>
      <c r="J399" s="455">
        <f t="array" ref="J399">IFERROR(INDEX('Retirement Calculator'!J:J,MATCH('Isaac 401k'!N399,'Retirement Calculator'!A:A,0),0),0)</f>
        <v>6404.7404596389215</v>
      </c>
      <c r="K399" s="455">
        <f t="shared" ca="1" si="27"/>
        <v>15060.398456126064</v>
      </c>
      <c r="L399" s="455">
        <f t="shared" ca="1" si="28"/>
        <v>3629556.0279263817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3629556.0279263817</v>
      </c>
      <c r="J400" s="455">
        <f t="array" ref="J400">IFERROR(INDEX('Retirement Calculator'!J:J,MATCH('Isaac 401k'!N400,'Retirement Calculator'!A:A,0),0),0)</f>
        <v>6404.7404596389215</v>
      </c>
      <c r="K400" s="455">
        <f t="shared" ca="1" si="27"/>
        <v>15096.463697778094</v>
      </c>
      <c r="L400" s="455">
        <f t="shared" ca="1" si="28"/>
        <v>3638247.7511645206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3638247.7511645206</v>
      </c>
      <c r="J401" s="455">
        <f t="array" ref="J401">IFERROR(INDEX('Retirement Calculator'!J:J,MATCH('Isaac 401k'!N401,'Retirement Calculator'!A:A,0),0),0)</f>
        <v>6404.7404596389215</v>
      </c>
      <c r="K401" s="455">
        <f t="shared" ca="1" si="27"/>
        <v>15132.679211270339</v>
      </c>
      <c r="L401" s="455">
        <f t="shared" ca="1" si="28"/>
        <v>3646975.689916152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3646975.689916152</v>
      </c>
      <c r="J402" s="455">
        <f t="array" ref="J402">IFERROR(INDEX('Retirement Calculator'!J:J,MATCH('Isaac 401k'!N402,'Retirement Calculator'!A:A,0),0),0)</f>
        <v>6404.7404596389215</v>
      </c>
      <c r="K402" s="455">
        <f t="shared" ca="1" si="27"/>
        <v>15169.045622735472</v>
      </c>
      <c r="L402" s="455">
        <f t="shared" ca="1" si="28"/>
        <v>3655739.9950792482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3655739.9950792482</v>
      </c>
      <c r="J403" s="455">
        <f t="array" ref="J403">IFERROR(INDEX('Retirement Calculator'!J:J,MATCH('Isaac 401k'!N403,'Retirement Calculator'!A:A,0),0),0)</f>
        <v>6404.7404596389215</v>
      </c>
      <c r="K403" s="455">
        <f t="shared" ca="1" si="27"/>
        <v>15205.563560915038</v>
      </c>
      <c r="L403" s="455">
        <f t="shared" ca="1" si="28"/>
        <v>3664540.8181805243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3664540.8181805243</v>
      </c>
      <c r="J404" s="455">
        <f t="array" ref="J404">IFERROR(INDEX('Retirement Calculator'!J:J,MATCH('Isaac 401k'!N404,'Retirement Calculator'!A:A,0),0),0)</f>
        <v>6404.7404596389215</v>
      </c>
      <c r="K404" s="455">
        <f t="shared" ca="1" si="27"/>
        <v>15242.233657170354</v>
      </c>
      <c r="L404" s="455">
        <f t="shared" ca="1" si="28"/>
        <v>3673378.3113780557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3673378.3113780557</v>
      </c>
      <c r="J405" s="455">
        <f t="array" ref="J405">IFERROR(INDEX('Retirement Calculator'!J:J,MATCH('Isaac 401k'!N405,'Retirement Calculator'!A:A,0),0),0)</f>
        <v>6404.7404596389215</v>
      </c>
      <c r="K405" s="455">
        <f t="shared" ca="1" si="27"/>
        <v>15279.056545493404</v>
      </c>
      <c r="L405" s="455">
        <f t="shared" ca="1" si="28"/>
        <v>3682252.6274639098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3682252.6274639098</v>
      </c>
      <c r="J406" s="455">
        <f t="array" ref="J406">IFERROR(INDEX('Retirement Calculator'!J:J,MATCH('Isaac 401k'!N406,'Retirement Calculator'!A:A,0),0),0)</f>
        <v>6404.7404596389215</v>
      </c>
      <c r="K406" s="455">
        <f t="shared" ca="1" si="27"/>
        <v>15316.032862517794</v>
      </c>
      <c r="L406" s="455">
        <f t="shared" ca="1" si="28"/>
        <v>3691163.9198667887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3691163.9198667887</v>
      </c>
      <c r="J407" s="455">
        <f t="array" ref="J407">IFERROR(INDEX('Retirement Calculator'!J:J,MATCH('Isaac 401k'!N407,'Retirement Calculator'!A:A,0),0),0)</f>
        <v>6404.7404596389215</v>
      </c>
      <c r="K407" s="455">
        <f t="shared" ca="1" si="27"/>
        <v>15353.16324752979</v>
      </c>
      <c r="L407" s="455">
        <f t="shared" ca="1" si="28"/>
        <v>3700112.3426546794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3700112.3426546794</v>
      </c>
      <c r="J408" s="455">
        <f t="array" ref="J408">IFERROR(INDEX('Retirement Calculator'!J:J,MATCH('Isaac 401k'!N408,'Retirement Calculator'!A:A,0),0),0)</f>
        <v>6404.7404596389215</v>
      </c>
      <c r="K408" s="455">
        <f t="shared" ca="1" si="27"/>
        <v>15390.448342479334</v>
      </c>
      <c r="L408" s="455">
        <f t="shared" ca="1" si="28"/>
        <v>3709098.0505375196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3709098.0505375196</v>
      </c>
      <c r="J409" s="455">
        <f t="array" ref="J409">IFERROR(INDEX('Retirement Calculator'!J:J,MATCH('Isaac 401k'!N409,'Retirement Calculator'!A:A,0),0),0)</f>
        <v>6404.7404596389215</v>
      </c>
      <c r="K409" s="455">
        <f t="shared" ca="1" si="27"/>
        <v>15427.88879199117</v>
      </c>
      <c r="L409" s="455">
        <f t="shared" ca="1" si="28"/>
        <v>3718121.1988698719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3718121.1988698719</v>
      </c>
      <c r="J410" s="455">
        <f t="array" ref="J410">IFERROR(INDEX('Retirement Calculator'!J:J,MATCH('Isaac 401k'!N410,'Retirement Calculator'!A:A,0),0),0)</f>
        <v>6404.7404596389215</v>
      </c>
      <c r="K410" s="455">
        <f t="shared" ca="1" si="27"/>
        <v>15465.485243375972</v>
      </c>
      <c r="L410" s="455">
        <f t="shared" ca="1" si="28"/>
        <v>3727181.9436536087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3727181.9436536087</v>
      </c>
      <c r="J411" s="455">
        <f t="array" ref="J411">IFERROR(INDEX('Retirement Calculator'!J:J,MATCH('Isaac 401k'!N411,'Retirement Calculator'!A:A,0),0),0)</f>
        <v>6404.7404596389215</v>
      </c>
      <c r="K411" s="455">
        <f t="shared" ca="1" si="27"/>
        <v>15503.238346641539</v>
      </c>
      <c r="L411" s="455">
        <f t="shared" ca="1" si="28"/>
        <v>3736280.441540611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3736280.441540611</v>
      </c>
      <c r="J412" s="455">
        <f t="array" ref="J412">IFERROR(INDEX('Retirement Calculator'!J:J,MATCH('Isaac 401k'!N412,'Retirement Calculator'!A:A,0),0),0)</f>
        <v>6404.7404596389215</v>
      </c>
      <c r="K412" s="455">
        <f t="shared" ca="1" si="27"/>
        <v>15541.148754504049</v>
      </c>
      <c r="L412" s="455">
        <f t="shared" ca="1" si="28"/>
        <v>3745416.8498354759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3745416.8498354759</v>
      </c>
      <c r="J413" s="455">
        <f t="array" ref="J413">IFERROR(INDEX('Retirement Calculator'!J:J,MATCH('Isaac 401k'!N413,'Retirement Calculator'!A:A,0),0),0)</f>
        <v>6404.7404596389215</v>
      </c>
      <c r="K413" s="455">
        <f t="shared" ca="1" si="27"/>
        <v>15579.217122399317</v>
      </c>
      <c r="L413" s="455">
        <f t="shared" ca="1" si="28"/>
        <v>3754591.326498236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3754591.326498236</v>
      </c>
      <c r="J414" s="455">
        <f t="array" ref="J414">IFERROR(INDEX('Retirement Calculator'!J:J,MATCH('Isaac 401k'!N414,'Retirement Calculator'!A:A,0),0),0)</f>
        <v>6404.7404596389215</v>
      </c>
      <c r="K414" s="455">
        <f t="shared" ca="1" si="27"/>
        <v>15617.444108494154</v>
      </c>
      <c r="L414" s="455">
        <f t="shared" ca="1" si="28"/>
        <v>3763804.030147091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3763804.030147091</v>
      </c>
      <c r="J415" s="455">
        <f t="array" ref="J415">IFERROR(INDEX('Retirement Calculator'!J:J,MATCH('Isaac 401k'!N415,'Retirement Calculator'!A:A,0),0),0)</f>
        <v>6404.7404596389215</v>
      </c>
      <c r="K415" s="455">
        <f t="shared" ca="1" si="27"/>
        <v>15655.830373697718</v>
      </c>
      <c r="L415" s="455">
        <f t="shared" ca="1" si="28"/>
        <v>3773055.1200611498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3773055.1200611498</v>
      </c>
      <c r="J416" s="455">
        <f t="array" ref="J416">IFERROR(INDEX('Retirement Calculator'!J:J,MATCH('Isaac 401k'!N416,'Retirement Calculator'!A:A,0),0),0)</f>
        <v>6404.7404596389215</v>
      </c>
      <c r="K416" s="455">
        <f t="shared" ca="1" si="27"/>
        <v>15694.376581672959</v>
      </c>
      <c r="L416" s="455">
        <f t="shared" ca="1" si="28"/>
        <v>3782344.7561831838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3782344.7561831838</v>
      </c>
      <c r="J417" s="455">
        <f t="array" ref="J417">IFERROR(INDEX('Retirement Calculator'!J:J,MATCH('Isaac 401k'!N417,'Retirement Calculator'!A:A,0),0),0)</f>
        <v>6404.7404596389215</v>
      </c>
      <c r="K417" s="455">
        <f t="shared" ca="1" si="27"/>
        <v>15733.083398848104</v>
      </c>
      <c r="L417" s="455">
        <f t="shared" ca="1" si="28"/>
        <v>3791673.0991223929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3791673.0991223929</v>
      </c>
      <c r="J418" s="455">
        <f t="array" ref="J418">IFERROR(INDEX('Retirement Calculator'!J:J,MATCH('Isaac 401k'!N418,'Retirement Calculator'!A:A,0),0),0)</f>
        <v>6404.7404596389215</v>
      </c>
      <c r="K418" s="455">
        <f t="shared" ca="1" si="27"/>
        <v>15771.951494428138</v>
      </c>
      <c r="L418" s="455">
        <f t="shared" ca="1" si="28"/>
        <v>3801040.3101571822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3801040.3101571822</v>
      </c>
      <c r="J419" s="455">
        <f t="array" ref="J419">IFERROR(INDEX('Retirement Calculator'!J:J,MATCH('Isaac 401k'!N419,'Retirement Calculator'!A:A,0),0),0)</f>
        <v>6404.7404596389215</v>
      </c>
      <c r="K419" s="455">
        <f t="shared" ca="1" si="27"/>
        <v>15810.981540406427</v>
      </c>
      <c r="L419" s="455">
        <f t="shared" ca="1" si="28"/>
        <v>3810446.5512379496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3810446.5512379496</v>
      </c>
      <c r="J420" s="455">
        <f t="array" ref="J420">IFERROR(INDEX('Retirement Calculator'!J:J,MATCH('Isaac 401k'!N420,'Retirement Calculator'!A:A,0),0),0)</f>
        <v>6404.7404596389215</v>
      </c>
      <c r="K420" s="455">
        <f t="shared" ca="1" si="27"/>
        <v>15850.174211576294</v>
      </c>
      <c r="L420" s="455">
        <f t="shared" ca="1" si="28"/>
        <v>3819891.9849898866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3819891.9849898866</v>
      </c>
      <c r="J421" s="455">
        <f t="array" ref="J421">IFERROR(INDEX('Retirement Calculator'!J:J,MATCH('Isaac 401k'!N421,'Retirement Calculator'!A:A,0),0),0)</f>
        <v>6404.7404596389215</v>
      </c>
      <c r="K421" s="455">
        <f t="shared" ca="1" si="27"/>
        <v>15889.530185542697</v>
      </c>
      <c r="L421" s="455">
        <f t="shared" ca="1" si="28"/>
        <v>3829376.7747157901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3829376.7747157901</v>
      </c>
      <c r="J422" s="455">
        <f t="array" ref="J422">IFERROR(INDEX('Retirement Calculator'!J:J,MATCH('Isaac 401k'!N422,'Retirement Calculator'!A:A,0),0),0)</f>
        <v>6404.7404596389215</v>
      </c>
      <c r="K422" s="455">
        <f t="shared" ca="1" si="27"/>
        <v>15929.050142733962</v>
      </c>
      <c r="L422" s="455">
        <f t="shared" ca="1" si="28"/>
        <v>3838901.0843988848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3838901.0843988848</v>
      </c>
      <c r="J423" s="455">
        <f t="array" ref="J423">IFERROR(INDEX('Retirement Calculator'!J:J,MATCH('Isaac 401k'!N423,'Retirement Calculator'!A:A,0),0),0)</f>
        <v>6404.7404596389215</v>
      </c>
      <c r="K423" s="455">
        <f t="shared" ca="1" si="27"/>
        <v>15968.734766413525</v>
      </c>
      <c r="L423" s="455">
        <f t="shared" ca="1" si="28"/>
        <v>3848465.0787056591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3848465.0787056591</v>
      </c>
      <c r="J424" s="455">
        <f t="array" ref="J424">IFERROR(INDEX('Retirement Calculator'!J:J,MATCH('Isaac 401k'!N424,'Retirement Calculator'!A:A,0),0),0)</f>
        <v>6404.7404596389215</v>
      </c>
      <c r="K424" s="455">
        <f t="shared" ca="1" si="27"/>
        <v>16008.58474269175</v>
      </c>
      <c r="L424" s="455">
        <f t="shared" ca="1" si="28"/>
        <v>3858068.9229887119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3858068.9229887119</v>
      </c>
      <c r="J425" s="455">
        <f t="array" ref="J425">IFERROR(INDEX('Retirement Calculator'!J:J,MATCH('Isaac 401k'!N425,'Retirement Calculator'!A:A,0),0),0)</f>
        <v>6404.7404596389215</v>
      </c>
      <c r="K425" s="455">
        <f t="shared" ca="1" si="27"/>
        <v>16048.600760537804</v>
      </c>
      <c r="L425" s="455">
        <f t="shared" ca="1" si="28"/>
        <v>3867712.7832896104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3867712.7832896104</v>
      </c>
      <c r="J426" s="455">
        <f t="array" ref="J426">IFERROR(INDEX('Retirement Calculator'!J:J,MATCH('Isaac 401k'!N426,'Retirement Calculator'!A:A,0),0),0)</f>
        <v>6404.7404596389215</v>
      </c>
      <c r="K426" s="455">
        <f t="shared" ca="1" si="27"/>
        <v>16088.783511791547</v>
      </c>
      <c r="L426" s="455">
        <f t="shared" ca="1" si="28"/>
        <v>3877396.8263417627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3877396.8263417627</v>
      </c>
      <c r="J427" s="455">
        <f t="array" ref="J427">IFERROR(INDEX('Retirement Calculator'!J:J,MATCH('Isaac 401k'!N427,'Retirement Calculator'!A:A,0),0),0)</f>
        <v>6404.7404596389215</v>
      </c>
      <c r="K427" s="455">
        <f t="shared" ca="1" si="27"/>
        <v>16129.133691175515</v>
      </c>
      <c r="L427" s="455">
        <f t="shared" ca="1" si="28"/>
        <v>3887121.2195732989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3887121.2195732989</v>
      </c>
      <c r="J428" s="455">
        <f t="array" ref="J428">IFERROR(INDEX('Retirement Calculator'!J:J,MATCH('Isaac 401k'!N428,'Retirement Calculator'!A:A,0),0),0)</f>
        <v>6404.7404596389215</v>
      </c>
      <c r="K428" s="455">
        <f t="shared" ca="1" si="27"/>
        <v>16169.651996306915</v>
      </c>
      <c r="L428" s="455">
        <f t="shared" ca="1" si="28"/>
        <v>3896886.1311099669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3896886.1311099669</v>
      </c>
      <c r="J429" s="455">
        <f t="array" ref="J429">IFERROR(INDEX('Retirement Calculator'!J:J,MATCH('Isaac 401k'!N429,'Retirement Calculator'!A:A,0),0),0)</f>
        <v>6404.7404596389215</v>
      </c>
      <c r="K429" s="455">
        <f t="shared" ca="1" si="27"/>
        <v>16210.339127709698</v>
      </c>
      <c r="L429" s="455">
        <f t="shared" ca="1" si="28"/>
        <v>3906691.7297780374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3906691.7297780374</v>
      </c>
      <c r="J430" s="455">
        <f t="array" ref="J430">IFERROR(INDEX('Retirement Calculator'!J:J,MATCH('Isaac 401k'!N430,'Retirement Calculator'!A:A,0),0),0)</f>
        <v>6404.7404596389215</v>
      </c>
      <c r="K430" s="455">
        <f t="shared" ca="1" si="27"/>
        <v>16251.195788826659</v>
      </c>
      <c r="L430" s="455">
        <f t="shared" ca="1" si="28"/>
        <v>3916538.1851072251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3916538.1851072251</v>
      </c>
      <c r="J431" s="455">
        <f t="array" ref="J431">IFERROR(INDEX('Retirement Calculator'!J:J,MATCH('Isaac 401k'!N431,'Retirement Calculator'!A:A,0),0),0)</f>
        <v>6404.7404596389215</v>
      </c>
      <c r="K431" s="455">
        <f t="shared" ca="1" si="27"/>
        <v>16292.22268603161</v>
      </c>
      <c r="L431" s="455">
        <f t="shared" ca="1" si="28"/>
        <v>3926425.6673336178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3926425.6673336178</v>
      </c>
      <c r="J432" s="455">
        <f t="array" ref="J432">IFERROR(INDEX('Retirement Calculator'!J:J,MATCH('Isaac 401k'!N432,'Retirement Calculator'!A:A,0),0),0)</f>
        <v>6404.7404596389215</v>
      </c>
      <c r="K432" s="455">
        <f t="shared" ca="1" si="27"/>
        <v>16333.42052864158</v>
      </c>
      <c r="L432" s="455">
        <f t="shared" ca="1" si="28"/>
        <v>3936354.3474026201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3936354.3474026201</v>
      </c>
      <c r="J433" s="455">
        <f t="array" ref="J433">IFERROR(INDEX('Retirement Calculator'!J:J,MATCH('Isaac 401k'!N433,'Retirement Calculator'!A:A,0),0),0)</f>
        <v>6404.7404596389215</v>
      </c>
      <c r="K433" s="455">
        <f t="shared" ca="1" si="27"/>
        <v>16374.790028929086</v>
      </c>
      <c r="L433" s="455">
        <f t="shared" ca="1" si="28"/>
        <v>3946324.3969719103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3946324.3969719103</v>
      </c>
      <c r="J434" s="455">
        <f t="array" ref="J434">IFERROR(INDEX('Retirement Calculator'!J:J,MATCH('Isaac 401k'!N434,'Retirement Calculator'!A:A,0),0),0)</f>
        <v>6404.7404596389215</v>
      </c>
      <c r="K434" s="455">
        <f t="shared" ca="1" si="27"/>
        <v>16416.331902134461</v>
      </c>
      <c r="L434" s="455">
        <f t="shared" ca="1" si="28"/>
        <v>3956335.9884144054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3956335.9884144054</v>
      </c>
      <c r="J435" s="455">
        <f t="array" ref="J435">IFERROR(INDEX('Retirement Calculator'!J:J,MATCH('Isaac 401k'!N435,'Retirement Calculator'!A:A,0),0),0)</f>
        <v>6404.7404596389215</v>
      </c>
      <c r="K435" s="455">
        <f t="shared" ca="1" si="27"/>
        <v>16458.046866478195</v>
      </c>
      <c r="L435" s="455">
        <f t="shared" ca="1" si="28"/>
        <v>3966389.2948212447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3966389.2948212447</v>
      </c>
      <c r="J436" s="455">
        <f t="array" ref="J436">IFERROR(INDEX('Retirement Calculator'!J:J,MATCH('Isaac 401k'!N436,'Retirement Calculator'!A:A,0),0),0)</f>
        <v>6404.7404596389215</v>
      </c>
      <c r="K436" s="455">
        <f t="shared" ca="1" si="27"/>
        <v>16499.935643173358</v>
      </c>
      <c r="L436" s="455">
        <f t="shared" ca="1" si="28"/>
        <v>3976484.4900047788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3976484.4900047788</v>
      </c>
      <c r="J437" s="455">
        <f t="array" ref="J437">IFERROR(INDEX('Retirement Calculator'!J:J,MATCH('Isaac 401k'!N437,'Retirement Calculator'!A:A,0),0),0)</f>
        <v>6404.7404596389215</v>
      </c>
      <c r="K437" s="455">
        <f t="shared" ca="1" si="27"/>
        <v>16541.998956438081</v>
      </c>
      <c r="L437" s="455">
        <f t="shared" ca="1" si="28"/>
        <v>3986621.7485015779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3986621.7485015779</v>
      </c>
      <c r="J438" s="455">
        <f t="array" ref="J438">IFERROR(INDEX('Retirement Calculator'!J:J,MATCH('Isaac 401k'!N438,'Retirement Calculator'!A:A,0),0),0)</f>
        <v>6404.7404596389215</v>
      </c>
      <c r="K438" s="455">
        <f t="shared" ca="1" si="27"/>
        <v>16584.237533508076</v>
      </c>
      <c r="L438" s="455">
        <f t="shared" ca="1" si="28"/>
        <v>3996801.2455754466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3996801.2455754466</v>
      </c>
      <c r="J439" s="455">
        <f t="array" ref="J439">IFERROR(INDEX('Retirement Calculator'!J:J,MATCH('Isaac 401k'!N439,'Retirement Calculator'!A:A,0),0),0)</f>
        <v>6404.7404596389215</v>
      </c>
      <c r="K439" s="455">
        <f t="shared" ca="1" si="27"/>
        <v>16626.652104649198</v>
      </c>
      <c r="L439" s="455">
        <f t="shared" ca="1" si="28"/>
        <v>4007023.1572204567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4007023.1572204567</v>
      </c>
      <c r="J440" s="455">
        <f t="array" ref="J440">IFERROR(INDEX('Retirement Calculator'!J:J,MATCH('Isaac 401k'!N440,'Retirement Calculator'!A:A,0),0),0)</f>
        <v>6404.7404596389215</v>
      </c>
      <c r="K440" s="455">
        <f t="shared" ca="1" si="27"/>
        <v>16669.243403170072</v>
      </c>
      <c r="L440" s="455">
        <f t="shared" ca="1" si="28"/>
        <v>4017287.6601639879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4017287.6601639879</v>
      </c>
      <c r="J441" s="455">
        <f t="array" ref="J441">IFERROR(INDEX('Retirement Calculator'!J:J,MATCH('Isaac 401k'!N441,'Retirement Calculator'!A:A,0),0),0)</f>
        <v>6404.7404596389215</v>
      </c>
      <c r="K441" s="455">
        <f t="shared" ca="1" si="27"/>
        <v>16712.012165434789</v>
      </c>
      <c r="L441" s="455">
        <f t="shared" ca="1" si="28"/>
        <v>4027594.9318697834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4027594.9318697834</v>
      </c>
      <c r="J442" s="455">
        <f t="array" ref="J442">IFERROR(INDEX('Retirement Calculator'!J:J,MATCH('Isaac 401k'!N442,'Retirement Calculator'!A:A,0),0),0)</f>
        <v>6404.7404596389215</v>
      </c>
      <c r="K442" s="455">
        <f t="shared" ca="1" si="27"/>
        <v>16754.959130875599</v>
      </c>
      <c r="L442" s="455">
        <f t="shared" ca="1" si="28"/>
        <v>4037945.1505410201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4037945.1505410201</v>
      </c>
      <c r="J443" s="455">
        <f t="array" ref="J443">IFERROR(INDEX('Retirement Calculator'!J:J,MATCH('Isaac 401k'!N443,'Retirement Calculator'!A:A,0),0),0)</f>
        <v>6404.7404596389215</v>
      </c>
      <c r="K443" s="455">
        <f t="shared" ca="1" si="27"/>
        <v>16798.085042005754</v>
      </c>
      <c r="L443" s="455">
        <f t="shared" ca="1" si="28"/>
        <v>4048338.4951233868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4048338.4951233868</v>
      </c>
      <c r="J444" s="455">
        <f t="array" ref="J444">IFERROR(INDEX('Retirement Calculator'!J:J,MATCH('Isaac 401k'!N444,'Retirement Calculator'!A:A,0),0),0)</f>
        <v>6404.7404596389215</v>
      </c>
      <c r="K444" s="455">
        <f t="shared" ca="1" si="27"/>
        <v>16841.390644432282</v>
      </c>
      <c r="L444" s="455">
        <f t="shared" ca="1" si="28"/>
        <v>4058775.1453081802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4058775.1453081802</v>
      </c>
      <c r="J445" s="455">
        <f t="array" ref="J445">IFERROR(INDEX('Retirement Calculator'!J:J,MATCH('Isaac 401k'!N445,'Retirement Calculator'!A:A,0),0),0)</f>
        <v>6404.7404596389215</v>
      </c>
      <c r="K445" s="455">
        <f t="shared" ca="1" si="27"/>
        <v>16884.87668686892</v>
      </c>
      <c r="L445" s="455">
        <f t="shared" ca="1" si="28"/>
        <v>4069255.2815354099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4069255.2815354099</v>
      </c>
      <c r="J446" s="455">
        <f t="array" ref="J446">IFERROR(INDEX('Retirement Calculator'!J:J,MATCH('Isaac 401k'!N446,'Retirement Calculator'!A:A,0),0),0)</f>
        <v>6404.7404596389215</v>
      </c>
      <c r="K446" s="455">
        <f t="shared" ca="1" si="27"/>
        <v>16928.543921149045</v>
      </c>
      <c r="L446" s="455">
        <f t="shared" ca="1" si="28"/>
        <v>4079779.0849969196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4079779.0849969196</v>
      </c>
      <c r="J447" s="455">
        <f t="array" ref="J447">IFERROR(INDEX('Retirement Calculator'!J:J,MATCH('Isaac 401k'!N447,'Retirement Calculator'!A:A,0),0),0)</f>
        <v>6404.7404596389215</v>
      </c>
      <c r="K447" s="455">
        <f t="shared" ca="1" si="27"/>
        <v>16972.393102238668</v>
      </c>
      <c r="L447" s="455">
        <f t="shared" ca="1" si="28"/>
        <v>4090346.7376395194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4090346.7376395194</v>
      </c>
      <c r="J448" s="455">
        <f t="array" ref="J448">IFERROR(INDEX('Retirement Calculator'!J:J,MATCH('Isaac 401k'!N448,'Retirement Calculator'!A:A,0),0),0)</f>
        <v>6404.7404596389215</v>
      </c>
      <c r="K448" s="455">
        <f t="shared" ca="1" si="27"/>
        <v>17016.424988249502</v>
      </c>
      <c r="L448" s="455">
        <f t="shared" ca="1" si="28"/>
        <v>4100958.4221681296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4100958.4221681296</v>
      </c>
      <c r="J449" s="455">
        <f t="array" ref="J449">IFERROR(INDEX('Retirement Calculator'!J:J,MATCH('Isaac 401k'!N449,'Retirement Calculator'!A:A,0),0),0)</f>
        <v>6404.7404596389215</v>
      </c>
      <c r="K449" s="455">
        <f t="shared" ca="1" si="27"/>
        <v>17060.640340452042</v>
      </c>
      <c r="L449" s="455">
        <f t="shared" ca="1" si="28"/>
        <v>4111614.3220489426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4111614.3220489426</v>
      </c>
      <c r="J450" s="455">
        <f t="array" ref="J450">IFERROR(INDEX('Retirement Calculator'!J:J,MATCH('Isaac 401k'!N450,'Retirement Calculator'!A:A,0),0),0)</f>
        <v>6404.7404596389215</v>
      </c>
      <c r="K450" s="455">
        <f t="shared" ca="1" si="27"/>
        <v>17105.039923288761</v>
      </c>
      <c r="L450" s="455">
        <f t="shared" ca="1" si="28"/>
        <v>4122314.6215125923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4122314.6215125923</v>
      </c>
      <c r="J451" s="455">
        <f t="array" ref="J451">IFERROR(INDEX('Retirement Calculator'!J:J,MATCH('Isaac 401k'!N451,'Retirement Calculator'!A:A,0),0),0)</f>
        <v>6404.7404596389215</v>
      </c>
      <c r="K451" s="455">
        <f t="shared" ca="1" si="27"/>
        <v>17149.624504387306</v>
      </c>
      <c r="L451" s="455">
        <f t="shared" ca="1" si="28"/>
        <v>4133059.5055573406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4133059.5055573406</v>
      </c>
      <c r="J452" s="455">
        <f t="array" ref="J452">IFERROR(INDEX('Retirement Calculator'!J:J,MATCH('Isaac 401k'!N452,'Retirement Calculator'!A:A,0),0),0)</f>
        <v>6404.7404596389215</v>
      </c>
      <c r="K452" s="455">
        <f t="shared" ca="1" si="27"/>
        <v>17194.394854573758</v>
      </c>
      <c r="L452" s="455">
        <f t="shared" ca="1" si="28"/>
        <v>4143849.159952275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4143849.159952275</v>
      </c>
      <c r="J453" s="455">
        <f t="array" ref="J453">IFERROR(INDEX('Retirement Calculator'!J:J,MATCH('Isaac 401k'!N453,'Retirement Calculator'!A:A,0),0),0)</f>
        <v>6404.7404596389215</v>
      </c>
      <c r="K453" s="455">
        <f t="shared" ca="1" si="27"/>
        <v>17239.351747885979</v>
      </c>
      <c r="L453" s="455">
        <f t="shared" ca="1" si="28"/>
        <v>4154683.7712405217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4154683.7712405217</v>
      </c>
      <c r="J454" s="455">
        <f t="array" ref="J454">IFERROR(INDEX('Retirement Calculator'!J:J,MATCH('Isaac 401k'!N454,'Retirement Calculator'!A:A,0),0),0)</f>
        <v>6404.7404596389215</v>
      </c>
      <c r="K454" s="455">
        <f t="shared" ca="1" si="27"/>
        <v>17284.49596158701</v>
      </c>
      <c r="L454" s="455">
        <f t="shared" ca="1" si="28"/>
        <v>4165563.5267424695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4165563.5267424695</v>
      </c>
      <c r="J455" s="455">
        <f t="array" ref="J455">IFERROR(INDEX('Retirement Calculator'!J:J,MATCH('Isaac 401k'!N455,'Retirement Calculator'!A:A,0),0),0)</f>
        <v>6404.7404596389215</v>
      </c>
      <c r="K455" s="455">
        <f t="shared" ca="1" si="27"/>
        <v>17329.828276178461</v>
      </c>
      <c r="L455" s="455">
        <f t="shared" ca="1" si="28"/>
        <v>4176488.6145590087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4176488.6145590087</v>
      </c>
      <c r="J456" s="455">
        <f t="array" ref="J456">IFERROR(INDEX('Retirement Calculator'!J:J,MATCH('Isaac 401k'!N456,'Retirement Calculator'!A:A,0),0),0)</f>
        <v>6404.7404596389215</v>
      </c>
      <c r="K456" s="455">
        <f t="shared" ca="1" si="27"/>
        <v>17375.349475414041</v>
      </c>
      <c r="L456" s="455">
        <f t="shared" ca="1" si="28"/>
        <v>4187459.2235747837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4187459.2235747837</v>
      </c>
      <c r="J457" s="455">
        <f t="array" ref="J457">IFERROR(INDEX('Retirement Calculator'!J:J,MATCH('Isaac 401k'!N457,'Retirement Calculator'!A:A,0),0),0)</f>
        <v>6404.7404596389215</v>
      </c>
      <c r="K457" s="455">
        <f t="shared" ca="1" si="27"/>
        <v>17421.060346313101</v>
      </c>
      <c r="L457" s="455">
        <f t="shared" ca="1" si="28"/>
        <v>4198475.5434614578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4198475.5434614578</v>
      </c>
      <c r="J458" s="455">
        <f t="array" ref="J458">IFERROR(INDEX('Retirement Calculator'!J:J,MATCH('Isaac 401k'!N458,'Retirement Calculator'!A:A,0),0),0)</f>
        <v>6404.7404596389215</v>
      </c>
      <c r="K458" s="455">
        <f t="shared" ca="1" si="27"/>
        <v>17466.961679174245</v>
      </c>
      <c r="L458" s="455">
        <f t="shared" ca="1" si="28"/>
        <v>4209537.7646809928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4209537.7646809928</v>
      </c>
      <c r="J459" s="455">
        <f t="array" ref="J459">IFERROR(INDEX('Retirement Calculator'!J:J,MATCH('Isaac 401k'!N459,'Retirement Calculator'!A:A,0),0),0)</f>
        <v>6404.7404596389215</v>
      </c>
      <c r="K459" s="455">
        <f t="shared" ca="1" si="27"/>
        <v>17513.054267588974</v>
      </c>
      <c r="L459" s="455">
        <f t="shared" ca="1" si="28"/>
        <v>4220646.0784889432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4220646.0784889432</v>
      </c>
      <c r="J460" s="455">
        <f t="array" ref="J460">IFERROR(INDEX('Retirement Calculator'!J:J,MATCH('Isaac 401k'!N460,'Retirement Calculator'!A:A,0),0),0)</f>
        <v>6404.7404596389215</v>
      </c>
      <c r="K460" s="455">
        <f t="shared" ca="1" si="27"/>
        <v>17559.338908455436</v>
      </c>
      <c r="L460" s="455">
        <f t="shared" ca="1" si="28"/>
        <v>4231800.6769377599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4231800.6769377599</v>
      </c>
      <c r="J461" s="455">
        <f t="array" ref="J461">IFERROR(INDEX('Retirement Calculator'!J:J,MATCH('Isaac 401k'!N461,'Retirement Calculator'!A:A,0),0),0)</f>
        <v>6404.7404596389215</v>
      </c>
      <c r="K461" s="455">
        <f t="shared" ca="1" si="27"/>
        <v>17605.816401992171</v>
      </c>
      <c r="L461" s="455">
        <f t="shared" ca="1" si="28"/>
        <v>4243001.7528801132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4243001.7528801132</v>
      </c>
      <c r="J462" s="455">
        <f t="array" ref="J462">IFERROR(INDEX('Retirement Calculator'!J:J,MATCH('Isaac 401k'!N462,'Retirement Calculator'!A:A,0),0),0)</f>
        <v>6404.7404596389215</v>
      </c>
      <c r="K462" s="455">
        <f t="shared" ca="1" si="27"/>
        <v>17652.487551751976</v>
      </c>
      <c r="L462" s="455">
        <f t="shared" ca="1" si="28"/>
        <v>4254249.4999722261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4254249.4999722261</v>
      </c>
      <c r="J463" s="455">
        <f t="array" ref="J463">IFERROR(INDEX('Retirement Calculator'!J:J,MATCH('Isaac 401k'!N463,'Retirement Calculator'!A:A,0),0),0)</f>
        <v>6404.7404596389215</v>
      </c>
      <c r="K463" s="455">
        <f t="shared" ca="1" si="27"/>
        <v>17699.353164635781</v>
      </c>
      <c r="L463" s="455">
        <f t="shared" ca="1" si="28"/>
        <v>4265544.112677223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4265544.112677223</v>
      </c>
      <c r="J464" s="455">
        <f t="array" ref="J464">IFERROR(INDEX('Retirement Calculator'!J:J,MATCH('Isaac 401k'!N464,'Retirement Calculator'!A:A,0),0),0)</f>
        <v>6404.7404596389215</v>
      </c>
      <c r="K464" s="455">
        <f t="shared" ca="1" si="27"/>
        <v>17746.414050906602</v>
      </c>
      <c r="L464" s="455">
        <f t="shared" ca="1" si="28"/>
        <v>4276885.7862684913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4276885.7862684913</v>
      </c>
      <c r="J465" s="455">
        <f t="array" ref="J465">IFERROR(INDEX('Retirement Calculator'!J:J,MATCH('Isaac 401k'!N465,'Retirement Calculator'!A:A,0),0),0)</f>
        <v>6404.7404596389215</v>
      </c>
      <c r="K465" s="455">
        <f t="shared" ca="1" si="27"/>
        <v>17793.671024203551</v>
      </c>
      <c r="L465" s="455">
        <f t="shared" ca="1" si="28"/>
        <v>4288274.716833056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4288274.716833056</v>
      </c>
      <c r="J466" s="455">
        <f t="array" ref="J466">IFERROR(INDEX('Retirement Calculator'!J:J,MATCH('Isaac 401k'!N466,'Retirement Calculator'!A:A,0),0),0)</f>
        <v>6404.7404596389215</v>
      </c>
      <c r="K466" s="455">
        <f t="shared" ca="1" si="27"/>
        <v>17841.124901555904</v>
      </c>
      <c r="L466" s="455">
        <f t="shared" ca="1" si="28"/>
        <v>4299711.1012749728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4299711.1012749728</v>
      </c>
      <c r="J467" s="455">
        <f t="array" ref="J467">IFERROR(INDEX('Retirement Calculator'!J:J,MATCH('Isaac 401k'!N467,'Retirement Calculator'!A:A,0),0),0)</f>
        <v>6404.7404596389215</v>
      </c>
      <c r="K467" s="455">
        <f t="shared" ca="1" si="27"/>
        <v>17888.776503397225</v>
      </c>
      <c r="L467" s="455">
        <f t="shared" ca="1" si="28"/>
        <v>4311195.1373187313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4311195.1373187313</v>
      </c>
      <c r="J468" s="455">
        <f t="array" ref="J468">IFERROR(INDEX('Retirement Calculator'!J:J,MATCH('Isaac 401k'!N468,'Retirement Calculator'!A:A,0),0),0)</f>
        <v>6404.7404596389215</v>
      </c>
      <c r="K468" s="455">
        <f t="shared" ca="1" si="27"/>
        <v>17936.626653579551</v>
      </c>
      <c r="L468" s="455">
        <f t="shared" ca="1" si="28"/>
        <v>4322727.0235126726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4322727.0235126726</v>
      </c>
      <c r="J469" s="455">
        <f t="array" ref="J469">IFERROR(INDEX('Retirement Calculator'!J:J,MATCH('Isaac 401k'!N469,'Retirement Calculator'!A:A,0),0),0)</f>
        <v>6404.7404596389215</v>
      </c>
      <c r="K469" s="455">
        <f t="shared" ca="1" si="27"/>
        <v>17984.676179387643</v>
      </c>
      <c r="L469" s="455">
        <f t="shared" ca="1" si="28"/>
        <v>4334306.9592324216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4334306.9592324216</v>
      </c>
      <c r="J470" s="455">
        <f t="array" ref="J470">IFERROR(INDEX('Retirement Calculator'!J:J,MATCH('Isaac 401k'!N470,'Retirement Calculator'!A:A,0),0),0)</f>
        <v>6404.7404596389215</v>
      </c>
      <c r="K470" s="455">
        <f t="shared" ca="1" si="27"/>
        <v>18032.925911553262</v>
      </c>
      <c r="L470" s="455">
        <f t="shared" ca="1" si="28"/>
        <v>4345935.1446843361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4345935.1446843361</v>
      </c>
      <c r="J471" s="455">
        <f t="array" ref="J471">IFERROR(INDEX('Retirement Calculator'!J:J,MATCH('Isaac 401k'!N471,'Retirement Calculator'!A:A,0),0),0)</f>
        <v>6404.7404596389215</v>
      </c>
      <c r="K471" s="455">
        <f t="shared" ca="1" si="27"/>
        <v>18081.376684269573</v>
      </c>
      <c r="L471" s="455">
        <f t="shared" ca="1" si="28"/>
        <v>4357611.7809089674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4357611.7809089674</v>
      </c>
      <c r="J472" s="455">
        <f t="array" ref="J472">IFERROR(INDEX('Retirement Calculator'!J:J,MATCH('Isaac 401k'!N472,'Retirement Calculator'!A:A,0),0),0)</f>
        <v>6404.7404596389215</v>
      </c>
      <c r="K472" s="455">
        <f t="shared" ca="1" si="27"/>
        <v>18130.029335205538</v>
      </c>
      <c r="L472" s="455">
        <f t="shared" ca="1" si="28"/>
        <v>4369337.0697845342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4369337.0697845342</v>
      </c>
      <c r="J473" s="455">
        <f t="array" ref="J473">IFERROR(INDEX('Retirement Calculator'!J:J,MATCH('Isaac 401k'!N473,'Retirement Calculator'!A:A,0),0),0)</f>
        <v>6404.7404596389215</v>
      </c>
      <c r="K473" s="455">
        <f t="shared" ca="1" si="27"/>
        <v>18178.884705520399</v>
      </c>
      <c r="L473" s="455">
        <f t="shared" ca="1" si="28"/>
        <v>4381111.2140304158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4381111.2140304158</v>
      </c>
      <c r="J474" s="455">
        <f t="array" ref="J474">IFERROR(INDEX('Retirement Calculator'!J:J,MATCH('Isaac 401k'!N474,'Retirement Calculator'!A:A,0),0),0)</f>
        <v>6404.7404596389215</v>
      </c>
      <c r="K474" s="455">
        <f t="shared" ca="1" si="27"/>
        <v>18227.943639878238</v>
      </c>
      <c r="L474" s="455">
        <f t="shared" ca="1" si="28"/>
        <v>4392934.4172106553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4392934.4172106553</v>
      </c>
      <c r="J475" s="455">
        <f t="array" ref="J475">IFERROR(INDEX('Retirement Calculator'!J:J,MATCH('Isaac 401k'!N475,'Retirement Calculator'!A:A,0),0),0)</f>
        <v>6404.7404596389215</v>
      </c>
      <c r="K475" s="455">
        <f t="shared" ca="1" si="27"/>
        <v>18277.20698646257</v>
      </c>
      <c r="L475" s="455">
        <f t="shared" ca="1" si="28"/>
        <v>4404806.8837374793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4404806.8837374793</v>
      </c>
      <c r="J476" s="455">
        <f t="array" ref="J476">IFERROR(INDEX('Retirement Calculator'!J:J,MATCH('Isaac 401k'!N476,'Retirement Calculator'!A:A,0),0),0)</f>
        <v>6404.7404596389215</v>
      </c>
      <c r="K476" s="455">
        <f t="shared" ca="1" si="27"/>
        <v>18326.675596991001</v>
      </c>
      <c r="L476" s="455">
        <f t="shared" ca="1" si="28"/>
        <v>4416728.8188748313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4416728.8188748313</v>
      </c>
      <c r="J477" s="455">
        <f t="array" ref="J477">IFERROR(INDEX('Retirement Calculator'!J:J,MATCH('Isaac 401k'!N477,'Retirement Calculator'!A:A,0),0),0)</f>
        <v>6404.7404596389215</v>
      </c>
      <c r="K477" s="455">
        <f t="shared" ca="1" si="27"/>
        <v>18376.350326729967</v>
      </c>
      <c r="L477" s="455">
        <f t="shared" ca="1" si="28"/>
        <v>4428700.4287419226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4428700.4287419226</v>
      </c>
      <c r="J478" s="455">
        <f t="array" ref="J478">IFERROR(INDEX('Retirement Calculator'!J:J,MATCH('Isaac 401k'!N478,'Retirement Calculator'!A:A,0),0),0)</f>
        <v>6404.7404596389215</v>
      </c>
      <c r="K478" s="455">
        <f t="shared" ca="1" si="27"/>
        <v>18426.232034509518</v>
      </c>
      <c r="L478" s="455">
        <f t="shared" ca="1" si="28"/>
        <v>4440721.920316793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4440721.920316793</v>
      </c>
      <c r="J479" s="455">
        <f t="array" ref="J479">IFERROR(INDEX('Retirement Calculator'!J:J,MATCH('Isaac 401k'!N479,'Retirement Calculator'!A:A,0),0),0)</f>
        <v>6404.7404596389215</v>
      </c>
      <c r="K479" s="455">
        <f t="shared" ca="1" si="27"/>
        <v>18476.321582738143</v>
      </c>
      <c r="L479" s="455">
        <f t="shared" ca="1" si="28"/>
        <v>4452793.5014398927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4452793.5014398927</v>
      </c>
      <c r="J480" s="455">
        <f t="array" ref="J480">IFERROR(INDEX('Retirement Calculator'!J:J,MATCH('Isaac 401k'!N480,'Retirement Calculator'!A:A,0),0),0)</f>
        <v>6404.7404596389215</v>
      </c>
      <c r="K480" s="455">
        <f t="shared" ca="1" si="27"/>
        <v>18526.619837417726</v>
      </c>
      <c r="L480" s="455">
        <f t="shared" ca="1" si="28"/>
        <v>4464915.3808176713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4464915.3808176713</v>
      </c>
      <c r="J481" s="455">
        <f t="array" ref="J481">IFERROR(INDEX('Retirement Calculator'!J:J,MATCH('Isaac 401k'!N481,'Retirement Calculator'!A:A,0),0),0)</f>
        <v>6404.7404596389215</v>
      </c>
      <c r="K481" s="455">
        <f t="shared" ca="1" si="27"/>
        <v>18577.127668158468</v>
      </c>
      <c r="L481" s="455">
        <f t="shared" ca="1" si="28"/>
        <v>4477087.7680261908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4477087.7680261908</v>
      </c>
      <c r="J482" s="455">
        <f t="array" ref="J482">IFERROR(INDEX('Retirement Calculator'!J:J,MATCH('Isaac 401k'!N482,'Retirement Calculator'!A:A,0),0),0)</f>
        <v>6404.7404596389215</v>
      </c>
      <c r="K482" s="455">
        <f t="shared" ca="1" si="27"/>
        <v>18627.845948193968</v>
      </c>
      <c r="L482" s="455">
        <f t="shared" ca="1" si="28"/>
        <v>4489310.8735147463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4489310.8735147463</v>
      </c>
      <c r="J483" s="455">
        <f t="array" ref="J483">IFERROR(INDEX('Retirement Calculator'!J:J,MATCH('Isaac 401k'!N483,'Retirement Calculator'!A:A,0),0),0)</f>
        <v>6404.7404596389215</v>
      </c>
      <c r="K483" s="455">
        <f t="shared" ca="1" si="27"/>
        <v>18678.775554396281</v>
      </c>
      <c r="L483" s="455">
        <f t="shared" ca="1" si="28"/>
        <v>4501584.9086095039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4501584.9086095039</v>
      </c>
      <c r="J484" s="455">
        <f t="array" ref="J484">IFERROR(INDEX('Retirement Calculator'!J:J,MATCH('Isaac 401k'!N484,'Retirement Calculator'!A:A,0),0),0)</f>
        <v>6404.7404596389215</v>
      </c>
      <c r="K484" s="455">
        <f t="shared" ca="1" si="27"/>
        <v>18729.917367291106</v>
      </c>
      <c r="L484" s="455">
        <f t="shared" ca="1" si="28"/>
        <v>4513910.0855171559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4513910.0855171559</v>
      </c>
      <c r="J485" s="455">
        <f t="array" ref="J485">IFERROR(INDEX('Retirement Calculator'!J:J,MATCH('Isaac 401k'!N485,'Retirement Calculator'!A:A,0),0),0)</f>
        <v>6404.7404596389215</v>
      </c>
      <c r="K485" s="455">
        <f t="shared" ca="1" si="27"/>
        <v>18781.272271072987</v>
      </c>
      <c r="L485" s="455">
        <f t="shared" ca="1" si="28"/>
        <v>4526286.6173285907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4526286.6173285907</v>
      </c>
      <c r="J486" s="455">
        <f t="array" ref="J486">IFERROR(INDEX('Retirement Calculator'!J:J,MATCH('Isaac 401k'!N486,'Retirement Calculator'!A:A,0),0),0)</f>
        <v>6404.7404596389215</v>
      </c>
      <c r="K486" s="455">
        <f t="shared" ca="1" si="27"/>
        <v>18832.841153620633</v>
      </c>
      <c r="L486" s="455">
        <f t="shared" ca="1" si="28"/>
        <v>4538714.7180225728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4538714.7180225728</v>
      </c>
      <c r="J487" s="455">
        <f t="array" ref="J487">IFERROR(INDEX('Retirement Calculator'!J:J,MATCH('Isaac 401k'!N487,'Retirement Calculator'!A:A,0),0),0)</f>
        <v>6404.7404596389215</v>
      </c>
      <c r="K487" s="455">
        <f t="shared" ca="1" si="27"/>
        <v>18884.624906512225</v>
      </c>
      <c r="L487" s="455">
        <f t="shared" ca="1" si="28"/>
        <v>4551194.6024694461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4551194.6024694461</v>
      </c>
      <c r="J488" s="455">
        <f t="array" ref="J488">IFERROR(INDEX('Retirement Calculator'!J:J,MATCH('Isaac 401k'!N488,'Retirement Calculator'!A:A,0),0),0)</f>
        <v>6404.7404596389215</v>
      </c>
      <c r="K488" s="455">
        <f t="shared" ca="1" si="27"/>
        <v>18936.624425040864</v>
      </c>
      <c r="L488" s="455">
        <f t="shared" ca="1" si="28"/>
        <v>4563726.486434848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4563726.486434848</v>
      </c>
      <c r="J489" s="455">
        <f t="array" ref="J489">IFERROR(INDEX('Retirement Calculator'!J:J,MATCH('Isaac 401k'!N489,'Retirement Calculator'!A:A,0),0),0)</f>
        <v>6404.7404596389215</v>
      </c>
      <c r="K489" s="455">
        <f t="shared" ca="1" si="27"/>
        <v>18988.840608230039</v>
      </c>
      <c r="L489" s="455">
        <f t="shared" ca="1" si="28"/>
        <v>4576310.5865834393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4576310.5865834393</v>
      </c>
      <c r="J490" s="455">
        <f t="array" ref="J490">IFERROR(INDEX('Retirement Calculator'!J:J,MATCH('Isaac 401k'!N490,'Retirement Calculator'!A:A,0),0),0)</f>
        <v>6404.7404596389215</v>
      </c>
      <c r="K490" s="455">
        <f t="shared" ca="1" si="27"/>
        <v>19041.274358849168</v>
      </c>
      <c r="L490" s="455">
        <f t="shared" ca="1" si="28"/>
        <v>4588947.1204826497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4588947.1204826497</v>
      </c>
      <c r="J491" s="455">
        <f t="array" ref="J491">IFERROR(INDEX('Retirement Calculator'!J:J,MATCH('Isaac 401k'!N491,'Retirement Calculator'!A:A,0),0),0)</f>
        <v>6404.7404596389215</v>
      </c>
      <c r="K491" s="455">
        <f t="shared" ca="1" si="27"/>
        <v>19093.926583429213</v>
      </c>
      <c r="L491" s="455">
        <f t="shared" ca="1" si="28"/>
        <v>4601636.3066064399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4601636.3066064399</v>
      </c>
      <c r="J492" s="455">
        <f t="array" ref="J492">IFERROR(INDEX('Retirement Calculator'!J:J,MATCH('Isaac 401k'!N492,'Retirement Calculator'!A:A,0),0),0)</f>
        <v>6404.7404596389215</v>
      </c>
      <c r="K492" s="455">
        <f t="shared" ca="1" si="27"/>
        <v>19146.798192278337</v>
      </c>
      <c r="L492" s="455">
        <f t="shared" ca="1" si="28"/>
        <v>4614378.3643390797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4614378.3643390797</v>
      </c>
      <c r="J493" s="455">
        <f t="array" ref="J493">IFERROR(INDEX('Retirement Calculator'!J:J,MATCH('Isaac 401k'!N493,'Retirement Calculator'!A:A,0),0),0)</f>
        <v>6404.7404596389215</v>
      </c>
      <c r="K493" s="455">
        <f t="shared" ca="1" si="27"/>
        <v>19199.890099497672</v>
      </c>
      <c r="L493" s="455">
        <f t="shared" ca="1" si="28"/>
        <v>4627173.5139789386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4627173.5139789386</v>
      </c>
      <c r="J494" s="455">
        <f t="array" ref="J494">IFERROR(INDEX('Retirement Calculator'!J:J,MATCH('Isaac 401k'!N494,'Retirement Calculator'!A:A,0),0),0)</f>
        <v>6404.7404596389215</v>
      </c>
      <c r="K494" s="455">
        <f t="shared" ca="1" si="27"/>
        <v>19253.203222997083</v>
      </c>
      <c r="L494" s="455">
        <f t="shared" ca="1" si="28"/>
        <v>4640021.9767422974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4640021.9767422974</v>
      </c>
      <c r="J495" s="455">
        <f t="array" ref="J495">IFERROR(INDEX('Retirement Calculator'!J:J,MATCH('Isaac 401k'!N495,'Retirement Calculator'!A:A,0),0),0)</f>
        <v>6404.7404596389215</v>
      </c>
      <c r="K495" s="455">
        <f t="shared" ca="1" si="27"/>
        <v>19306.738484511079</v>
      </c>
      <c r="L495" s="455">
        <f t="shared" ca="1" si="28"/>
        <v>4652923.9747671699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4652923.9747671699</v>
      </c>
      <c r="J496" s="455">
        <f t="array" ref="J496">IFERROR(INDEX('Retirement Calculator'!J:J,MATCH('Isaac 401k'!N496,'Retirement Calculator'!A:A,0),0),0)</f>
        <v>6404.7404596389215</v>
      </c>
      <c r="K496" s="455">
        <f t="shared" ca="1" si="27"/>
        <v>19360.496809614713</v>
      </c>
      <c r="L496" s="455">
        <f t="shared" ca="1" si="28"/>
        <v>4665879.7311171461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4665879.7311171461</v>
      </c>
      <c r="J497" s="455">
        <f t="array" ref="J497">IFERROR(INDEX('Retirement Calculator'!J:J,MATCH('Isaac 401k'!N497,'Retirement Calculator'!A:A,0),0),0)</f>
        <v>6404.7404596389215</v>
      </c>
      <c r="K497" s="455">
        <f t="shared" ca="1" si="27"/>
        <v>19414.479127739614</v>
      </c>
      <c r="L497" s="455">
        <f t="shared" ca="1" si="28"/>
        <v>4678889.469785247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4678889.469785247</v>
      </c>
      <c r="J498" s="455">
        <f t="array" ref="J498">IFERROR(INDEX('Retirement Calculator'!J:J,MATCH('Isaac 401k'!N498,'Retirement Calculator'!A:A,0),0),0)</f>
        <v>6404.7404596389215</v>
      </c>
      <c r="K498" s="455">
        <f t="shared" ca="1" si="27"/>
        <v>19468.686372190034</v>
      </c>
      <c r="L498" s="455">
        <f t="shared" ca="1" si="28"/>
        <v>4691953.4156977981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4691953.4156977981</v>
      </c>
      <c r="J499" s="455">
        <f t="array" ref="J499">IFERROR(INDEX('Retirement Calculator'!J:J,MATCH('Isaac 401k'!N499,'Retirement Calculator'!A:A,0),0),0)</f>
        <v>6404.7404596389215</v>
      </c>
      <c r="K499" s="455">
        <f t="shared" ca="1" si="27"/>
        <v>19523.119480158999</v>
      </c>
      <c r="L499" s="455">
        <f t="shared" ca="1" si="28"/>
        <v>4705071.7947183186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4705071.7947183186</v>
      </c>
      <c r="J500" s="455">
        <f t="array" ref="J500">IFERROR(INDEX('Retirement Calculator'!J:J,MATCH('Isaac 401k'!N500,'Retirement Calculator'!A:A,0),0),0)</f>
        <v>6404.7404596389215</v>
      </c>
      <c r="K500" s="455">
        <f t="shared" ca="1" si="27"/>
        <v>19577.779392744498</v>
      </c>
      <c r="L500" s="455">
        <f t="shared" ca="1" si="28"/>
        <v>4718244.8336514244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4718244.8336514244</v>
      </c>
      <c r="J501" s="455">
        <f t="array" ref="J501">IFERROR(INDEX('Retirement Calculator'!J:J,MATCH('Isaac 401k'!N501,'Retirement Calculator'!A:A,0),0),0)</f>
        <v>6404.7404596389215</v>
      </c>
      <c r="K501" s="455">
        <f t="shared" ca="1" si="27"/>
        <v>19632.667054965772</v>
      </c>
      <c r="L501" s="455">
        <f t="shared" ca="1" si="28"/>
        <v>4731472.7602467518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4731472.7602467518</v>
      </c>
      <c r="J502" s="455">
        <f t="array" ref="J502">IFERROR(INDEX('Retirement Calculator'!J:J,MATCH('Isaac 401k'!N502,'Retirement Calculator'!A:A,0),0),0)</f>
        <v>6404.7404596389215</v>
      </c>
      <c r="K502" s="455">
        <f t="shared" ca="1" si="27"/>
        <v>19687.783415779639</v>
      </c>
      <c r="L502" s="455">
        <f t="shared" ca="1" si="28"/>
        <v>4744755.8032028927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4744755.8032028927</v>
      </c>
      <c r="J503" s="455">
        <f t="array" ref="J503">IFERROR(INDEX('Retirement Calculator'!J:J,MATCH('Isaac 401k'!N503,'Retirement Calculator'!A:A,0),0),0)</f>
        <v>6404.7404596389215</v>
      </c>
      <c r="K503" s="455">
        <f t="shared" ca="1" si="27"/>
        <v>19743.12942809689</v>
      </c>
      <c r="L503" s="455">
        <f t="shared" ca="1" si="28"/>
        <v>4758094.1921713511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4758094.1921713511</v>
      </c>
      <c r="J504" s="455">
        <f t="array" ref="J504">IFERROR(INDEX('Retirement Calculator'!J:J,MATCH('Isaac 401k'!N504,'Retirement Calculator'!A:A,0),0),0)</f>
        <v>6404.7404596389215</v>
      </c>
      <c r="K504" s="455">
        <f t="shared" ca="1" si="27"/>
        <v>19798.706048798802</v>
      </c>
      <c r="L504" s="455">
        <f t="shared" ca="1" si="28"/>
        <v>4771488.1577605112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4771488.1577605112</v>
      </c>
      <c r="J505" s="455">
        <f t="array" ref="J505">IFERROR(INDEX('Retirement Calculator'!J:J,MATCH('Isaac 401k'!N505,'Retirement Calculator'!A:A,0),0),0)</f>
        <v>6404.7404596389215</v>
      </c>
      <c r="K505" s="455">
        <f t="shared" ca="1" si="27"/>
        <v>19854.514238753636</v>
      </c>
      <c r="L505" s="455">
        <f t="shared" ca="1" si="28"/>
        <v>4784937.9315396259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4784937.9315396259</v>
      </c>
      <c r="J506" s="455">
        <f t="array" ref="J506">IFERROR(INDEX('Retirement Calculator'!J:J,MATCH('Isaac 401k'!N506,'Retirement Calculator'!A:A,0),0),0)</f>
        <v>6404.7404596389215</v>
      </c>
      <c r="K506" s="455">
        <f t="shared" ca="1" si="27"/>
        <v>19910.554962833281</v>
      </c>
      <c r="L506" s="455">
        <f t="shared" ca="1" si="28"/>
        <v>4798443.7460428206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4798443.7460428206</v>
      </c>
      <c r="J507" s="455">
        <f t="array" ref="J507">IFERROR(INDEX('Retirement Calculator'!J:J,MATCH('Isaac 401k'!N507,'Retirement Calculator'!A:A,0),0),0)</f>
        <v>6404.7404596389215</v>
      </c>
      <c r="K507" s="455">
        <f t="shared" ca="1" si="27"/>
        <v>19966.829189929926</v>
      </c>
      <c r="L507" s="455">
        <f t="shared" ca="1" si="28"/>
        <v>4812005.8347731121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4812005.8347731121</v>
      </c>
      <c r="J508" s="455">
        <f t="array" ref="J508">IFERROR(INDEX('Retirement Calculator'!J:J,MATCH('Isaac 401k'!N508,'Retirement Calculator'!A:A,0),0),0)</f>
        <v>6404.7404596389215</v>
      </c>
      <c r="K508" s="455">
        <f t="shared" ca="1" si="27"/>
        <v>20023.337892972806</v>
      </c>
      <c r="L508" s="455">
        <f t="shared" ca="1" si="28"/>
        <v>4825624.4322064463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4825624.4322064463</v>
      </c>
      <c r="J509" s="455">
        <f t="array" ref="J509">IFERROR(INDEX('Retirement Calculator'!J:J,MATCH('Isaac 401k'!N509,'Retirement Calculator'!A:A,0),0),0)</f>
        <v>6404.7404596389215</v>
      </c>
      <c r="K509" s="455">
        <f t="shared" ca="1" si="27"/>
        <v>20080.082048945031</v>
      </c>
      <c r="L509" s="455">
        <f t="shared" ca="1" si="28"/>
        <v>4839299.7737957528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4839299.7737957528</v>
      </c>
      <c r="J510" s="455">
        <f t="array" ref="J510">IFERROR(INDEX('Retirement Calculator'!J:J,MATCH('Isaac 401k'!N510,'Retirement Calculator'!A:A,0),0),0)</f>
        <v>6404.7404596389215</v>
      </c>
      <c r="K510" s="455">
        <f t="shared" ca="1" si="27"/>
        <v>20137.062638900476</v>
      </c>
      <c r="L510" s="455">
        <f t="shared" ca="1" si="28"/>
        <v>4853032.0959750144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4853032.0959750144</v>
      </c>
      <c r="J511" s="455">
        <f t="array" ref="J511">IFERROR(INDEX('Retirement Calculator'!J:J,MATCH('Isaac 401k'!N511,'Retirement Calculator'!A:A,0),0),0)</f>
        <v>6404.7404596389215</v>
      </c>
      <c r="K511" s="455">
        <f t="shared" ca="1" si="27"/>
        <v>20194.280647980733</v>
      </c>
      <c r="L511" s="455">
        <f t="shared" ca="1" si="28"/>
        <v>4866821.6361633567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4866821.6361633567</v>
      </c>
      <c r="J512" s="455">
        <f t="array" ref="J512">IFERROR(INDEX('Retirement Calculator'!J:J,MATCH('Isaac 401k'!N512,'Retirement Calculator'!A:A,0),0),0)</f>
        <v>6404.7404596389215</v>
      </c>
      <c r="K512" s="455">
        <f t="shared" ca="1" si="27"/>
        <v>20251.737065432157</v>
      </c>
      <c r="L512" s="455">
        <f t="shared" ca="1" si="28"/>
        <v>4880668.6327691507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4880668.6327691507</v>
      </c>
      <c r="J513" s="455">
        <f t="array" ref="J513">IFERROR(INDEX('Retirement Calculator'!J:J,MATCH('Isaac 401k'!N513,'Retirement Calculator'!A:A,0),0),0)</f>
        <v>6404.7404596389215</v>
      </c>
      <c r="K513" s="455">
        <f t="shared" ca="1" si="27"/>
        <v>20309.432884622966</v>
      </c>
      <c r="L513" s="455">
        <f t="shared" ca="1" si="28"/>
        <v>4894573.3251941353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4894573.3251941353</v>
      </c>
      <c r="J514" s="455">
        <f t="array" ref="J514">IFERROR(INDEX('Retirement Calculator'!J:J,MATCH('Isaac 401k'!N514,'Retirement Calculator'!A:A,0),0),0)</f>
        <v>6404.7404596389215</v>
      </c>
      <c r="K514" s="455">
        <f t="shared" ca="1" si="27"/>
        <v>20367.369103060402</v>
      </c>
      <c r="L514" s="455">
        <f t="shared" ca="1" si="28"/>
        <v>4908535.9538375568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4908535.9538375568</v>
      </c>
      <c r="J515" s="455">
        <f t="array" ref="J515">IFERROR(INDEX('Retirement Calculator'!J:J,MATCH('Isaac 401k'!N515,'Retirement Calculator'!A:A,0),0),0)</f>
        <v>6404.7404596389215</v>
      </c>
      <c r="K515" s="455">
        <f t="shared" ca="1" si="27"/>
        <v>20425.546722407991</v>
      </c>
      <c r="L515" s="455">
        <f t="shared" ca="1" si="28"/>
        <v>4922556.7601003265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4922556.7601003265</v>
      </c>
      <c r="J516" s="455">
        <f t="array" ref="J516">IFERROR(INDEX('Retirement Calculator'!J:J,MATCH('Isaac 401k'!N516,'Retirement Calculator'!A:A,0),0),0)</f>
        <v>6404.7404596389215</v>
      </c>
      <c r="K516" s="455">
        <f t="shared" ca="1" si="27"/>
        <v>20483.966748502866</v>
      </c>
      <c r="L516" s="455">
        <f t="shared" ca="1" si="28"/>
        <v>4936635.9863891909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4936635.9863891909</v>
      </c>
      <c r="J517" s="455">
        <f t="array" ref="J517">IFERROR(INDEX('Retirement Calculator'!J:J,MATCH('Isaac 401k'!N517,'Retirement Calculator'!A:A,0),0),0)</f>
        <v>6404.7404596389215</v>
      </c>
      <c r="K517" s="455">
        <f t="shared" ca="1" si="27"/>
        <v>20542.630191373133</v>
      </c>
      <c r="L517" s="455">
        <f t="shared" ca="1" si="28"/>
        <v>4950773.8761209249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4950773.8761209249</v>
      </c>
      <c r="J518" s="455">
        <f t="array" ref="J518">IFERROR(INDEX('Retirement Calculator'!J:J,MATCH('Isaac 401k'!N518,'Retirement Calculator'!A:A,0),0),0)</f>
        <v>6404.7404596389215</v>
      </c>
      <c r="K518" s="455">
        <f t="shared" ref="K518:K772" ca="1" si="53">IPMT(M518/12,1,12,-I518+J518,,0)</f>
        <v>20601.538065255358</v>
      </c>
      <c r="L518" s="455">
        <f t="shared" ref="L518:L772" ca="1" si="54">I518-J518+K518</f>
        <v>4964970.6737265419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4964970.6737265419</v>
      </c>
      <c r="J519" s="455">
        <f t="array" ref="J519">IFERROR(INDEX('Retirement Calculator'!J:J,MATCH('Isaac 401k'!N519,'Retirement Calculator'!A:A,0),0),0)</f>
        <v>6404.7404596389215</v>
      </c>
      <c r="K519" s="455">
        <f t="shared" ca="1" si="53"/>
        <v>20660.691388612096</v>
      </c>
      <c r="L519" s="455">
        <f t="shared" ca="1" si="54"/>
        <v>4979226.624655515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4979226.624655515</v>
      </c>
      <c r="J520" s="455">
        <f t="array" ref="J520">IFERROR(INDEX('Retirement Calculator'!J:J,MATCH('Isaac 401k'!N520,'Retirement Calculator'!A:A,0),0),0)</f>
        <v>6404.7404596389215</v>
      </c>
      <c r="K520" s="455">
        <f t="shared" ca="1" si="53"/>
        <v>20720.091184149485</v>
      </c>
      <c r="L520" s="455">
        <f t="shared" ca="1" si="54"/>
        <v>4993541.9753800258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4993541.9753800258</v>
      </c>
      <c r="J521" s="455">
        <f t="array" ref="J521">IFERROR(INDEX('Retirement Calculator'!J:J,MATCH('Isaac 401k'!N521,'Retirement Calculator'!A:A,0),0),0)</f>
        <v>6404.7404596389215</v>
      </c>
      <c r="K521" s="455">
        <f t="shared" ca="1" si="53"/>
        <v>20779.738478834945</v>
      </c>
      <c r="L521" s="455">
        <f t="shared" ca="1" si="54"/>
        <v>5007916.9733992219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5007916.9733992219</v>
      </c>
      <c r="J522" s="455">
        <f t="array" ref="J522">IFERROR(INDEX('Retirement Calculator'!J:J,MATCH('Isaac 401k'!N522,'Retirement Calculator'!A:A,0),0),0)</f>
        <v>6404.7404596389215</v>
      </c>
      <c r="K522" s="455">
        <f t="shared" ca="1" si="53"/>
        <v>20839.634303914929</v>
      </c>
      <c r="L522" s="455">
        <f t="shared" ca="1" si="54"/>
        <v>5022351.8672434986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5022351.8672434986</v>
      </c>
      <c r="J523" s="455">
        <f t="array" ref="J523">IFERROR(INDEX('Retirement Calculator'!J:J,MATCH('Isaac 401k'!N523,'Retirement Calculator'!A:A,0),0),0)</f>
        <v>6404.7404596389215</v>
      </c>
      <c r="K523" s="455">
        <f t="shared" ca="1" si="53"/>
        <v>20899.779694932749</v>
      </c>
      <c r="L523" s="455">
        <f t="shared" ca="1" si="54"/>
        <v>5036846.9064787924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5036846.9064787924</v>
      </c>
      <c r="J524" s="455">
        <f t="array" ref="J524">IFERROR(INDEX('Retirement Calculator'!J:J,MATCH('Isaac 401k'!N524,'Retirement Calculator'!A:A,0),0),0)</f>
        <v>6404.7404596389215</v>
      </c>
      <c r="K524" s="455">
        <f t="shared" ca="1" si="53"/>
        <v>20960.175691746474</v>
      </c>
      <c r="L524" s="455">
        <f t="shared" ca="1" si="54"/>
        <v>5051402.3417109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5051402.3417109</v>
      </c>
      <c r="J525" s="455">
        <f t="array" ref="J525">IFERROR(INDEX('Retirement Calculator'!J:J,MATCH('Isaac 401k'!N525,'Retirement Calculator'!A:A,0),0),0)</f>
        <v>6404.7404596389215</v>
      </c>
      <c r="K525" s="455">
        <f t="shared" ca="1" si="53"/>
        <v>21020.823338546921</v>
      </c>
      <c r="L525" s="455">
        <f t="shared" ca="1" si="54"/>
        <v>5066018.4245898081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5066018.4245898081</v>
      </c>
      <c r="J526" s="455">
        <f t="array" ref="J526">IFERROR(INDEX('Retirement Calculator'!J:J,MATCH('Isaac 401k'!N526,'Retirement Calculator'!A:A,0),0),0)</f>
        <v>6404.7404596389215</v>
      </c>
      <c r="K526" s="455">
        <f t="shared" ca="1" si="53"/>
        <v>21081.723683875705</v>
      </c>
      <c r="L526" s="455">
        <f t="shared" ca="1" si="54"/>
        <v>5080695.4078140454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5080695.4078140454</v>
      </c>
      <c r="J527" s="455">
        <f t="array" ref="J527">IFERROR(INDEX('Retirement Calculator'!J:J,MATCH('Isaac 401k'!N527,'Retirement Calculator'!A:A,0),0),0)</f>
        <v>6404.7404596389215</v>
      </c>
      <c r="K527" s="455">
        <f t="shared" ca="1" si="53"/>
        <v>21142.877780643361</v>
      </c>
      <c r="L527" s="455">
        <f t="shared" ca="1" si="54"/>
        <v>5095433.5451350501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5095433.5451350501</v>
      </c>
      <c r="J528" s="455">
        <f t="array" ref="J528">IFERROR(INDEX('Retirement Calculator'!J:J,MATCH('Isaac 401k'!N528,'Retirement Calculator'!A:A,0),0),0)</f>
        <v>6404.7404596389215</v>
      </c>
      <c r="K528" s="455">
        <f t="shared" ca="1" si="53"/>
        <v>21204.286686147549</v>
      </c>
      <c r="L528" s="455">
        <f t="shared" ca="1" si="54"/>
        <v>5110233.091361559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5110233.091361559</v>
      </c>
      <c r="J529" s="455">
        <f t="array" ref="J529">IFERROR(INDEX('Retirement Calculator'!J:J,MATCH('Isaac 401k'!N529,'Retirement Calculator'!A:A,0),0),0)</f>
        <v>6404.7404596389215</v>
      </c>
      <c r="K529" s="455">
        <f t="shared" ca="1" si="53"/>
        <v>21265.951462091336</v>
      </c>
      <c r="L529" s="455">
        <f t="shared" ca="1" si="54"/>
        <v>5125094.3023640113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5125094.3023640113</v>
      </c>
      <c r="J530" s="455">
        <f t="array" ref="J530">IFERROR(INDEX('Retirement Calculator'!J:J,MATCH('Isaac 401k'!N530,'Retirement Calculator'!A:A,0),0),0)</f>
        <v>6404.7404596389215</v>
      </c>
      <c r="K530" s="455">
        <f t="shared" ca="1" si="53"/>
        <v>21327.873174601551</v>
      </c>
      <c r="L530" s="455">
        <f t="shared" ca="1" si="54"/>
        <v>5140017.4350789739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5140017.4350789739</v>
      </c>
      <c r="J531" s="455">
        <f t="array" ref="J531">IFERROR(INDEX('Retirement Calculator'!J:J,MATCH('Isaac 401k'!N531,'Retirement Calculator'!A:A,0),0),0)</f>
        <v>6404.7404596389215</v>
      </c>
      <c r="K531" s="455">
        <f t="shared" ca="1" si="53"/>
        <v>21390.05289424723</v>
      </c>
      <c r="L531" s="455">
        <f t="shared" ca="1" si="54"/>
        <v>5155002.7475135829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5155002.7475135829</v>
      </c>
      <c r="J532" s="455">
        <f t="array" ref="J532">IFERROR(INDEX('Retirement Calculator'!J:J,MATCH('Isaac 401k'!N532,'Retirement Calculator'!A:A,0),0),0)</f>
        <v>6404.7404596389215</v>
      </c>
      <c r="K532" s="455">
        <f t="shared" ca="1" si="53"/>
        <v>21452.491696058099</v>
      </c>
      <c r="L532" s="455">
        <f t="shared" ca="1" si="54"/>
        <v>5170050.4987500021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5170050.4987500021</v>
      </c>
      <c r="J533" s="455">
        <f t="array" ref="J533">IFERROR(INDEX('Retirement Calculator'!J:J,MATCH('Isaac 401k'!N533,'Retirement Calculator'!A:A,0),0),0)</f>
        <v>6404.7404596389215</v>
      </c>
      <c r="K533" s="455">
        <f t="shared" ca="1" si="53"/>
        <v>21515.190659543179</v>
      </c>
      <c r="L533" s="455">
        <f t="shared" ca="1" si="54"/>
        <v>5185160.948949907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5185160.948949907</v>
      </c>
      <c r="J534" s="455">
        <f t="array" ref="J534">IFERROR(INDEX('Retirement Calculator'!J:J,MATCH('Isaac 401k'!N534,'Retirement Calculator'!A:A,0),0),0)</f>
        <v>6404.7404596389215</v>
      </c>
      <c r="K534" s="455">
        <f t="shared" ca="1" si="53"/>
        <v>21578.15086870945</v>
      </c>
      <c r="L534" s="455">
        <f t="shared" ca="1" si="54"/>
        <v>5200334.3593589775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5200334.3593589775</v>
      </c>
      <c r="J535" s="455">
        <f t="array" ref="J535">IFERROR(INDEX('Retirement Calculator'!J:J,MATCH('Isaac 401k'!N535,'Retirement Calculator'!A:A,0),0),0)</f>
        <v>6404.7404596389215</v>
      </c>
      <c r="K535" s="455">
        <f t="shared" ca="1" si="53"/>
        <v>21641.373412080578</v>
      </c>
      <c r="L535" s="455">
        <f t="shared" ca="1" si="54"/>
        <v>5215570.9923114199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5215570.9923114199</v>
      </c>
      <c r="J536" s="455">
        <f t="array" ref="J536">IFERROR(INDEX('Retirement Calculator'!J:J,MATCH('Isaac 401k'!N536,'Retirement Calculator'!A:A,0),0),0)</f>
        <v>6404.7404596389215</v>
      </c>
      <c r="K536" s="455">
        <f t="shared" ca="1" si="53"/>
        <v>21704.859382715757</v>
      </c>
      <c r="L536" s="455">
        <f t="shared" ca="1" si="54"/>
        <v>5230871.1112344973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5230871.1112344973</v>
      </c>
      <c r="J537" s="455">
        <f t="array" ref="J537">IFERROR(INDEX('Retirement Calculator'!J:J,MATCH('Isaac 401k'!N537,'Retirement Calculator'!A:A,0),0),0)</f>
        <v>6404.7404596389215</v>
      </c>
      <c r="K537" s="455">
        <f t="shared" ca="1" si="53"/>
        <v>21768.609878228577</v>
      </c>
      <c r="L537" s="455">
        <f t="shared" ca="1" si="54"/>
        <v>5246234.9806530876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5246234.9806530876</v>
      </c>
      <c r="J538" s="455">
        <f t="array" ref="J538">IFERROR(INDEX('Retirement Calculator'!J:J,MATCH('Isaac 401k'!N538,'Retirement Calculator'!A:A,0),0),0)</f>
        <v>6404.7404596389215</v>
      </c>
      <c r="K538" s="455">
        <f t="shared" ca="1" si="53"/>
        <v>21832.626000806038</v>
      </c>
      <c r="L538" s="455">
        <f t="shared" ca="1" si="54"/>
        <v>5261662.8661942547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5261662.8661942547</v>
      </c>
      <c r="J539" s="455">
        <f t="array" ref="J539">IFERROR(INDEX('Retirement Calculator'!J:J,MATCH('Isaac 401k'!N539,'Retirement Calculator'!A:A,0),0),0)</f>
        <v>6404.7404596389215</v>
      </c>
      <c r="K539" s="455">
        <f t="shared" ca="1" si="53"/>
        <v>21896.908857227565</v>
      </c>
      <c r="L539" s="455">
        <f t="shared" ca="1" si="54"/>
        <v>5277155.0345918434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5277155.0345918434</v>
      </c>
      <c r="J540" s="455">
        <f t="array" ref="J540">IFERROR(INDEX('Retirement Calculator'!J:J,MATCH('Isaac 401k'!N540,'Retirement Calculator'!A:A,0),0),0)</f>
        <v>6404.7404596389215</v>
      </c>
      <c r="K540" s="455">
        <f t="shared" ca="1" si="53"/>
        <v>21961.459558884188</v>
      </c>
      <c r="L540" s="455">
        <f t="shared" ca="1" si="54"/>
        <v>5292711.7536910893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5292711.7536910893</v>
      </c>
      <c r="J541" s="455">
        <f t="array" ref="J541">IFERROR(INDEX('Retirement Calculator'!J:J,MATCH('Isaac 401k'!N541,'Retirement Calculator'!A:A,0),0),0)</f>
        <v>6404.7404596389215</v>
      </c>
      <c r="K541" s="455">
        <f t="shared" ca="1" si="53"/>
        <v>22026.279221797711</v>
      </c>
      <c r="L541" s="455">
        <f t="shared" ca="1" si="54"/>
        <v>5308333.2924532481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5308333.2924532481</v>
      </c>
      <c r="J542" s="455">
        <f t="array" ref="J542">IFERROR(INDEX('Retirement Calculator'!J:J,MATCH('Isaac 401k'!N542,'Retirement Calculator'!A:A,0),0),0)</f>
        <v>6404.7404596389215</v>
      </c>
      <c r="K542" s="455">
        <f t="shared" ca="1" si="53"/>
        <v>22091.368966640039</v>
      </c>
      <c r="L542" s="455">
        <f t="shared" ca="1" si="54"/>
        <v>5324019.9209602494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5324019.9209602494</v>
      </c>
      <c r="J543" s="455">
        <f t="array" ref="J543">IFERROR(INDEX('Retirement Calculator'!J:J,MATCH('Isaac 401k'!N543,'Retirement Calculator'!A:A,0),0),0)</f>
        <v>6404.7404596389215</v>
      </c>
      <c r="K543" s="455">
        <f t="shared" ca="1" si="53"/>
        <v>22156.729918752546</v>
      </c>
      <c r="L543" s="455">
        <f t="shared" ca="1" si="54"/>
        <v>5339771.9104193635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5339771.9104193635</v>
      </c>
      <c r="J544" s="455">
        <f t="array" ref="J544">IFERROR(INDEX('Retirement Calculator'!J:J,MATCH('Isaac 401k'!N544,'Retirement Calculator'!A:A,0),0),0)</f>
        <v>6404.7404596389215</v>
      </c>
      <c r="K544" s="455">
        <f t="shared" ca="1" si="53"/>
        <v>22222.36320816552</v>
      </c>
      <c r="L544" s="455">
        <f t="shared" ca="1" si="54"/>
        <v>5355589.5331678903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5355589.5331678903</v>
      </c>
      <c r="J545" s="455">
        <f t="array" ref="J545">IFERROR(INDEX('Retirement Calculator'!J:J,MATCH('Isaac 401k'!N545,'Retirement Calculator'!A:A,0),0),0)</f>
        <v>6404.7404596389215</v>
      </c>
      <c r="K545" s="455">
        <f t="shared" ca="1" si="53"/>
        <v>22288.269969617715</v>
      </c>
      <c r="L545" s="455">
        <f t="shared" ca="1" si="54"/>
        <v>5371473.0626778696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5371473.0626778696</v>
      </c>
      <c r="J546" s="455">
        <f t="array" ref="J546">IFERROR(INDEX('Retirement Calculator'!J:J,MATCH('Isaac 401k'!N546,'Retirement Calculator'!A:A,0),0),0)</f>
        <v>6404.7404596389215</v>
      </c>
      <c r="K546" s="455">
        <f t="shared" ca="1" si="53"/>
        <v>22354.451342575961</v>
      </c>
      <c r="L546" s="455">
        <f t="shared" ca="1" si="54"/>
        <v>5387422.7735608071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5387422.7735608071</v>
      </c>
      <c r="J547" s="455">
        <f t="array" ref="J547">IFERROR(INDEX('Retirement Calculator'!J:J,MATCH('Isaac 401k'!N547,'Retirement Calculator'!A:A,0),0),0)</f>
        <v>6404.7404596389215</v>
      </c>
      <c r="K547" s="455">
        <f t="shared" ca="1" si="53"/>
        <v>22420.908471254868</v>
      </c>
      <c r="L547" s="455">
        <f t="shared" ca="1" si="54"/>
        <v>5403438.9415724231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5403438.9415724231</v>
      </c>
      <c r="J548" s="455">
        <f t="array" ref="J548">IFERROR(INDEX('Retirement Calculator'!J:J,MATCH('Isaac 401k'!N548,'Retirement Calculator'!A:A,0),0),0)</f>
        <v>6404.7404596389215</v>
      </c>
      <c r="K548" s="455">
        <f t="shared" ca="1" si="53"/>
        <v>22487.642504636602</v>
      </c>
      <c r="L548" s="455">
        <f t="shared" ca="1" si="54"/>
        <v>5419521.8436174206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5419521.8436174206</v>
      </c>
      <c r="J549" s="455">
        <f t="array" ref="J549">IFERROR(INDEX('Retirement Calculator'!J:J,MATCH('Isaac 401k'!N549,'Retirement Calculator'!A:A,0),0),0)</f>
        <v>6404.7404596389215</v>
      </c>
      <c r="K549" s="455">
        <f t="shared" ca="1" si="53"/>
        <v>22554.654596490756</v>
      </c>
      <c r="L549" s="455">
        <f t="shared" ca="1" si="54"/>
        <v>5435671.7577542728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5435671.7577542728</v>
      </c>
      <c r="J550" s="455">
        <f t="array" ref="J550">IFERROR(INDEX('Retirement Calculator'!J:J,MATCH('Isaac 401k'!N550,'Retirement Calculator'!A:A,0),0),0)</f>
        <v>6404.7404596389215</v>
      </c>
      <c r="K550" s="455">
        <f t="shared" ca="1" si="53"/>
        <v>22621.94590539431</v>
      </c>
      <c r="L550" s="455">
        <f t="shared" ca="1" si="54"/>
        <v>5451888.9632000281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5451888.9632000281</v>
      </c>
      <c r="J551" s="455">
        <f t="array" ref="J551">IFERROR(INDEX('Retirement Calculator'!J:J,MATCH('Isaac 401k'!N551,'Retirement Calculator'!A:A,0),0),0)</f>
        <v>6404.7404596389215</v>
      </c>
      <c r="K551" s="455">
        <f t="shared" ca="1" si="53"/>
        <v>22689.517594751622</v>
      </c>
      <c r="L551" s="455">
        <f t="shared" ca="1" si="54"/>
        <v>5468173.7403351413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5468173.7403351413</v>
      </c>
      <c r="J552" s="455">
        <f t="array" ref="J552">IFERROR(INDEX('Retirement Calculator'!J:J,MATCH('Isaac 401k'!N552,'Retirement Calculator'!A:A,0),0),0)</f>
        <v>6404.7404596389215</v>
      </c>
      <c r="K552" s="455">
        <f t="shared" ca="1" si="53"/>
        <v>22757.370832814595</v>
      </c>
      <c r="L552" s="455">
        <f t="shared" ca="1" si="54"/>
        <v>5484526.3707083175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5484526.3707083175</v>
      </c>
      <c r="J553" s="455">
        <f t="array" ref="J553">IFERROR(INDEX('Retirement Calculator'!J:J,MATCH('Isaac 401k'!N553,'Retirement Calculator'!A:A,0),0),0)</f>
        <v>6404.7404596389215</v>
      </c>
      <c r="K553" s="455">
        <f t="shared" ca="1" si="53"/>
        <v>22825.506792702829</v>
      </c>
      <c r="L553" s="455">
        <f t="shared" ca="1" si="54"/>
        <v>5500947.1370413816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5500947.1370413816</v>
      </c>
      <c r="J554" s="455">
        <f t="array" ref="J554">IFERROR(INDEX('Retirement Calculator'!J:J,MATCH('Isaac 401k'!N554,'Retirement Calculator'!A:A,0),0),0)</f>
        <v>6404.7404596389215</v>
      </c>
      <c r="K554" s="455">
        <f t="shared" ca="1" si="53"/>
        <v>22893.926652423928</v>
      </c>
      <c r="L554" s="455">
        <f t="shared" ca="1" si="54"/>
        <v>5517436.3232341669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5517436.3232341669</v>
      </c>
      <c r="J555" s="455">
        <f t="array" ref="J555">IFERROR(INDEX('Retirement Calculator'!J:J,MATCH('Isaac 401k'!N555,'Retirement Calculator'!A:A,0),0),0)</f>
        <v>6404.7404596389215</v>
      </c>
      <c r="K555" s="455">
        <f t="shared" ca="1" si="53"/>
        <v>22962.631594893868</v>
      </c>
      <c r="L555" s="455">
        <f t="shared" ca="1" si="54"/>
        <v>5533994.2143694218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5533994.2143694218</v>
      </c>
      <c r="J556" s="455">
        <f t="array" ref="J556">IFERROR(INDEX('Retirement Calculator'!J:J,MATCH('Isaac 401k'!N556,'Retirement Calculator'!A:A,0),0),0)</f>
        <v>6404.7404596389215</v>
      </c>
      <c r="K556" s="455">
        <f t="shared" ca="1" si="53"/>
        <v>23031.622807957428</v>
      </c>
      <c r="L556" s="455">
        <f t="shared" ca="1" si="54"/>
        <v>5550621.0967177404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5550621.0967177404</v>
      </c>
      <c r="J557" s="455">
        <f t="array" ref="J557">IFERROR(INDEX('Retirement Calculator'!J:J,MATCH('Isaac 401k'!N557,'Retirement Calculator'!A:A,0),0),0)</f>
        <v>6404.7404596389215</v>
      </c>
      <c r="K557" s="455">
        <f t="shared" ca="1" si="53"/>
        <v>23100.901484408758</v>
      </c>
      <c r="L557" s="455">
        <f t="shared" ca="1" si="54"/>
        <v>5567317.2577425102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5567317.2577425102</v>
      </c>
      <c r="J558" s="455">
        <f t="array" ref="J558">IFERROR(INDEX('Retirement Calculator'!J:J,MATCH('Isaac 401k'!N558,'Retirement Calculator'!A:A,0),0),0)</f>
        <v>6404.7404596389215</v>
      </c>
      <c r="K558" s="455">
        <f t="shared" ca="1" si="53"/>
        <v>23170.468822011964</v>
      </c>
      <c r="L558" s="455">
        <f t="shared" ca="1" si="54"/>
        <v>5584082.9861048833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5584082.9861048833</v>
      </c>
      <c r="J559" s="455">
        <f t="array" ref="J559">IFERROR(INDEX('Retirement Calculator'!J:J,MATCH('Isaac 401k'!N559,'Retirement Calculator'!A:A,0),0),0)</f>
        <v>6404.7404596389215</v>
      </c>
      <c r="K559" s="455">
        <f t="shared" ca="1" si="53"/>
        <v>23240.326023521851</v>
      </c>
      <c r="L559" s="455">
        <f t="shared" ca="1" si="54"/>
        <v>5600918.5716687664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5600918.5716687664</v>
      </c>
      <c r="J560" s="455">
        <f t="array" ref="J560">IFERROR(INDEX('Retirement Calculator'!J:J,MATCH('Isaac 401k'!N560,'Retirement Calculator'!A:A,0),0),0)</f>
        <v>6404.7404596389215</v>
      </c>
      <c r="K560" s="455">
        <f t="shared" ca="1" si="53"/>
        <v>23310.474296704699</v>
      </c>
      <c r="L560" s="455">
        <f t="shared" ca="1" si="54"/>
        <v>5617824.3055058327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5617824.3055058327</v>
      </c>
      <c r="J561" s="455">
        <f t="array" ref="J561">IFERROR(INDEX('Retirement Calculator'!J:J,MATCH('Isaac 401k'!N561,'Retirement Calculator'!A:A,0),0),0)</f>
        <v>6404.7404596389215</v>
      </c>
      <c r="K561" s="455">
        <f t="shared" ca="1" si="53"/>
        <v>23380.91485435914</v>
      </c>
      <c r="L561" s="455">
        <f t="shared" ca="1" si="54"/>
        <v>5634800.4799005529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5634800.4799005529</v>
      </c>
      <c r="J562" s="455">
        <f t="array" ref="J562">IFERROR(INDEX('Retirement Calculator'!J:J,MATCH('Isaac 401k'!N562,'Retirement Calculator'!A:A,0),0),0)</f>
        <v>6404.7404596389215</v>
      </c>
      <c r="K562" s="455">
        <f t="shared" ca="1" si="53"/>
        <v>23451.648914337144</v>
      </c>
      <c r="L562" s="455">
        <f t="shared" ca="1" si="54"/>
        <v>5651847.3883552514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5651847.3883552514</v>
      </c>
      <c r="J563" s="455">
        <f t="array" ref="J563">IFERROR(INDEX('Retirement Calculator'!J:J,MATCH('Isaac 401k'!N563,'Retirement Calculator'!A:A,0),0),0)</f>
        <v>6404.7404596389215</v>
      </c>
      <c r="K563" s="455">
        <f t="shared" ca="1" si="53"/>
        <v>23522.677699565054</v>
      </c>
      <c r="L563" s="455">
        <f t="shared" ca="1" si="54"/>
        <v>5668965.3255951777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5668965.3255951777</v>
      </c>
      <c r="J564" s="455">
        <f t="array" ref="J564">IFERROR(INDEX('Retirement Calculator'!J:J,MATCH('Isaac 401k'!N564,'Retirement Calculator'!A:A,0),0),0)</f>
        <v>6404.7404596389215</v>
      </c>
      <c r="K564" s="455">
        <f t="shared" ca="1" si="53"/>
        <v>23594.002438064745</v>
      </c>
      <c r="L564" s="455">
        <f t="shared" ca="1" si="54"/>
        <v>5686154.5875736037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5686154.5875736037</v>
      </c>
      <c r="J565" s="455">
        <f t="array" ref="J565">IFERROR(INDEX('Retirement Calculator'!J:J,MATCH('Isaac 401k'!N565,'Retirement Calculator'!A:A,0),0),0)</f>
        <v>6404.7404596389215</v>
      </c>
      <c r="K565" s="455">
        <f t="shared" ca="1" si="53"/>
        <v>23665.624362974853</v>
      </c>
      <c r="L565" s="455">
        <f t="shared" ca="1" si="54"/>
        <v>5703415.4714769395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5703415.4714769395</v>
      </c>
      <c r="J566" s="455">
        <f t="array" ref="J566">IFERROR(INDEX('Retirement Calculator'!J:J,MATCH('Isaac 401k'!N566,'Retirement Calculator'!A:A,0),0),0)</f>
        <v>6404.7404596389215</v>
      </c>
      <c r="K566" s="455">
        <f t="shared" ca="1" si="53"/>
        <v>23737.544712572086</v>
      </c>
      <c r="L566" s="455">
        <f t="shared" ca="1" si="54"/>
        <v>5720748.2757298732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5720748.2757298732</v>
      </c>
      <c r="J567" s="455">
        <f t="array" ref="J567">IFERROR(INDEX('Retirement Calculator'!J:J,MATCH('Isaac 401k'!N567,'Retirement Calculator'!A:A,0),0),0)</f>
        <v>6404.7404596389215</v>
      </c>
      <c r="K567" s="455">
        <f t="shared" ca="1" si="53"/>
        <v>23809.764730292645</v>
      </c>
      <c r="L567" s="455">
        <f t="shared" ca="1" si="54"/>
        <v>5738153.3000005269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5738153.3000005269</v>
      </c>
      <c r="J568" s="455">
        <f t="array" ref="J568">IFERROR(INDEX('Retirement Calculator'!J:J,MATCH('Isaac 401k'!N568,'Retirement Calculator'!A:A,0),0),0)</f>
        <v>6404.7404596389215</v>
      </c>
      <c r="K568" s="455">
        <f t="shared" ca="1" si="53"/>
        <v>23882.285664753701</v>
      </c>
      <c r="L568" s="455">
        <f t="shared" ca="1" si="54"/>
        <v>5755630.8452056423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5755630.8452056423</v>
      </c>
      <c r="J569" s="455">
        <f t="array" ref="J569">IFERROR(INDEX('Retirement Calculator'!J:J,MATCH('Isaac 401k'!N569,'Retirement Calculator'!A:A,0),0),0)</f>
        <v>6404.7404596389215</v>
      </c>
      <c r="K569" s="455">
        <f t="shared" ca="1" si="53"/>
        <v>23955.108769775015</v>
      </c>
      <c r="L569" s="455">
        <f t="shared" ca="1" si="54"/>
        <v>5773181.213515779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5773181.213515779</v>
      </c>
      <c r="J570" s="455">
        <f t="array" ref="J570">IFERROR(INDEX('Retirement Calculator'!J:J,MATCH('Isaac 401k'!N570,'Retirement Calculator'!A:A,0),0),0)</f>
        <v>6404.7404596389215</v>
      </c>
      <c r="K570" s="455">
        <f t="shared" ca="1" si="53"/>
        <v>24028.235304400583</v>
      </c>
      <c r="L570" s="455">
        <f t="shared" ca="1" si="54"/>
        <v>5790804.7083605407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5790804.7083605407</v>
      </c>
      <c r="J571" s="455">
        <f t="array" ref="J571">IFERROR(INDEX('Retirement Calculator'!J:J,MATCH('Isaac 401k'!N571,'Retirement Calculator'!A:A,0),0),0)</f>
        <v>6404.7404596389215</v>
      </c>
      <c r="K571" s="455">
        <f t="shared" ca="1" si="53"/>
        <v>24101.666532920426</v>
      </c>
      <c r="L571" s="455">
        <f t="shared" ca="1" si="54"/>
        <v>5808501.6344338227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5808501.6344338227</v>
      </c>
      <c r="J572" s="455">
        <f t="array" ref="J572">IFERROR(INDEX('Retirement Calculator'!J:J,MATCH('Isaac 401k'!N572,'Retirement Calculator'!A:A,0),0),0)</f>
        <v>6404.7404596389215</v>
      </c>
      <c r="K572" s="455">
        <f t="shared" ca="1" si="53"/>
        <v>24175.403724892432</v>
      </c>
      <c r="L572" s="455">
        <f t="shared" ca="1" si="54"/>
        <v>5826272.2976990761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5826272.2976990761</v>
      </c>
      <c r="J573" s="455">
        <f t="array" ref="J573">IFERROR(INDEX('Retirement Calculator'!J:J,MATCH('Isaac 401k'!N573,'Retirement Calculator'!A:A,0),0),0)</f>
        <v>6404.7404596389215</v>
      </c>
      <c r="K573" s="455">
        <f t="shared" ca="1" si="53"/>
        <v>24249.448155164322</v>
      </c>
      <c r="L573" s="455">
        <f t="shared" ca="1" si="54"/>
        <v>5844117.0053946022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5844117.0053946022</v>
      </c>
      <c r="J574" s="455">
        <f t="array" ref="J574">IFERROR(INDEX('Retirement Calculator'!J:J,MATCH('Isaac 401k'!N574,'Retirement Calculator'!A:A,0),0),0)</f>
        <v>6404.7404596389215</v>
      </c>
      <c r="K574" s="455">
        <f t="shared" ca="1" si="53"/>
        <v>24323.801103895683</v>
      </c>
      <c r="L574" s="455">
        <f t="shared" ca="1" si="54"/>
        <v>5862036.0660388591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5862036.0660388591</v>
      </c>
      <c r="J575" s="455">
        <f t="array" ref="J575">IFERROR(INDEX('Retirement Calculator'!J:J,MATCH('Isaac 401k'!N575,'Retirement Calculator'!A:A,0),0),0)</f>
        <v>6404.7404596389215</v>
      </c>
      <c r="K575" s="455">
        <f t="shared" ca="1" si="53"/>
        <v>24398.463856580085</v>
      </c>
      <c r="L575" s="455">
        <f t="shared" ca="1" si="54"/>
        <v>5880029.7894358002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5880029.7894358002</v>
      </c>
      <c r="J576" s="455">
        <f t="array" ref="J576">IFERROR(INDEX('Retirement Calculator'!J:J,MATCH('Isaac 401k'!N576,'Retirement Calculator'!A:A,0),0),0)</f>
        <v>6404.7404596389215</v>
      </c>
      <c r="K576" s="455">
        <f t="shared" ca="1" si="53"/>
        <v>24473.437704067339</v>
      </c>
      <c r="L576" s="455">
        <f t="shared" ca="1" si="54"/>
        <v>5898098.4866802292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5898098.4866802292</v>
      </c>
      <c r="J577" s="455">
        <f t="array" ref="J577">IFERROR(INDEX('Retirement Calculator'!J:J,MATCH('Isaac 401k'!N577,'Retirement Calculator'!A:A,0),0),0)</f>
        <v>6404.7404596389215</v>
      </c>
      <c r="K577" s="455">
        <f t="shared" ca="1" si="53"/>
        <v>24548.723942585795</v>
      </c>
      <c r="L577" s="455">
        <f t="shared" ca="1" si="54"/>
        <v>5916242.4701631768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5916242.4701631768</v>
      </c>
      <c r="J578" s="455">
        <f t="array" ref="J578">IFERROR(INDEX('Retirement Calculator'!J:J,MATCH('Isaac 401k'!N578,'Retirement Calculator'!A:A,0),0),0)</f>
        <v>6404.7404596389215</v>
      </c>
      <c r="K578" s="455">
        <f t="shared" ca="1" si="53"/>
        <v>24624.323873764741</v>
      </c>
      <c r="L578" s="455">
        <f t="shared" ca="1" si="54"/>
        <v>5934462.053577303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5934462.053577303</v>
      </c>
      <c r="J579" s="455">
        <f t="array" ref="J579">IFERROR(INDEX('Retirement Calculator'!J:J,MATCH('Isaac 401k'!N579,'Retirement Calculator'!A:A,0),0),0)</f>
        <v>6404.7404596389215</v>
      </c>
      <c r="K579" s="455">
        <f t="shared" ca="1" si="53"/>
        <v>24700.238804656936</v>
      </c>
      <c r="L579" s="455">
        <f t="shared" ca="1" si="54"/>
        <v>5952757.5519223213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5952757.5519223213</v>
      </c>
      <c r="J580" s="455">
        <f t="array" ref="J580">IFERROR(INDEX('Retirement Calculator'!J:J,MATCH('Isaac 401k'!N580,'Retirement Calculator'!A:A,0),0),0)</f>
        <v>6404.7404596389215</v>
      </c>
      <c r="K580" s="455">
        <f t="shared" ca="1" si="53"/>
        <v>24776.470047761177</v>
      </c>
      <c r="L580" s="455">
        <f t="shared" ca="1" si="54"/>
        <v>5971129.2815104434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5971129.2815104434</v>
      </c>
      <c r="J581" s="455">
        <f t="array" ref="J581">IFERROR(INDEX('Retirement Calculator'!J:J,MATCH('Isaac 401k'!N581,'Retirement Calculator'!A:A,0),0),0)</f>
        <v>6404.7404596389215</v>
      </c>
      <c r="K581" s="455">
        <f t="shared" ca="1" si="53"/>
        <v>24853.018921045019</v>
      </c>
      <c r="L581" s="455">
        <f t="shared" ca="1" si="54"/>
        <v>5989577.5599718494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5989577.5599718494</v>
      </c>
      <c r="J582" s="455">
        <f t="array" ref="J582">IFERROR(INDEX('Retirement Calculator'!J:J,MATCH('Isaac 401k'!N582,'Retirement Calculator'!A:A,0),0),0)</f>
        <v>6404.7404596389215</v>
      </c>
      <c r="K582" s="455">
        <f t="shared" ca="1" si="53"/>
        <v>24929.886747967546</v>
      </c>
      <c r="L582" s="455">
        <f t="shared" ca="1" si="54"/>
        <v>6008102.7062601782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6008102.7062601782</v>
      </c>
      <c r="J583" s="455">
        <f t="array" ref="J583">IFERROR(INDEX('Retirement Calculator'!J:J,MATCH('Isaac 401k'!N583,'Retirement Calculator'!A:A,0),0),0)</f>
        <v>6404.7404596389215</v>
      </c>
      <c r="K583" s="455">
        <f t="shared" ca="1" si="53"/>
        <v>25007.074857502248</v>
      </c>
      <c r="L583" s="455">
        <f t="shared" ca="1" si="54"/>
        <v>6026705.0406580418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6026705.0406580418</v>
      </c>
      <c r="J584" s="455">
        <f t="array" ref="J584">IFERROR(INDEX('Retirement Calculator'!J:J,MATCH('Isaac 401k'!N584,'Retirement Calculator'!A:A,0),0),0)</f>
        <v>6404.7404596389215</v>
      </c>
      <c r="K584" s="455">
        <f t="shared" ca="1" si="53"/>
        <v>25084.584584160013</v>
      </c>
      <c r="L584" s="455">
        <f t="shared" ca="1" si="54"/>
        <v>6045384.884782563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6045384.884782563</v>
      </c>
      <c r="J585" s="455">
        <f t="array" ref="J585">IFERROR(INDEX('Retirement Calculator'!J:J,MATCH('Isaac 401k'!N585,'Retirement Calculator'!A:A,0),0),0)</f>
        <v>6404.7404596389215</v>
      </c>
      <c r="K585" s="455">
        <f t="shared" ca="1" si="53"/>
        <v>25162.417268012185</v>
      </c>
      <c r="L585" s="455">
        <f t="shared" ca="1" si="54"/>
        <v>6064142.561590936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6064142.561590936</v>
      </c>
      <c r="J586" s="455">
        <f t="array" ref="J586">IFERROR(INDEX('Retirement Calculator'!J:J,MATCH('Isaac 401k'!N586,'Retirement Calculator'!A:A,0),0),0)</f>
        <v>6404.7404596389215</v>
      </c>
      <c r="K586" s="455">
        <f t="shared" ca="1" si="53"/>
        <v>25240.574254713738</v>
      </c>
      <c r="L586" s="455">
        <f t="shared" ca="1" si="54"/>
        <v>6082978.3953860113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6082978.3953860113</v>
      </c>
      <c r="J587" s="455">
        <f t="array" ref="J587">IFERROR(INDEX('Retirement Calculator'!J:J,MATCH('Isaac 401k'!N587,'Retirement Calculator'!A:A,0),0),0)</f>
        <v>6404.7404596389215</v>
      </c>
      <c r="K587" s="455">
        <f t="shared" ca="1" si="53"/>
        <v>25319.056895526552</v>
      </c>
      <c r="L587" s="455">
        <f t="shared" ca="1" si="54"/>
        <v>6101892.7118218988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6101892.7118218988</v>
      </c>
      <c r="J588" s="455">
        <f t="array" ref="J588">IFERROR(INDEX('Retirement Calculator'!J:J,MATCH('Isaac 401k'!N588,'Retirement Calculator'!A:A,0),0),0)</f>
        <v>6404.7404596389215</v>
      </c>
      <c r="K588" s="455">
        <f t="shared" ca="1" si="53"/>
        <v>25397.86654734275</v>
      </c>
      <c r="L588" s="455">
        <f t="shared" ca="1" si="54"/>
        <v>6120885.8379096026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6120885.8379096026</v>
      </c>
      <c r="J589" s="455">
        <f t="array" ref="J589">IFERROR(INDEX('Retirement Calculator'!J:J,MATCH('Isaac 401k'!N589,'Retirement Calculator'!A:A,0),0),0)</f>
        <v>6404.7404596389215</v>
      </c>
      <c r="K589" s="455">
        <f t="shared" ca="1" si="53"/>
        <v>25477.004572708182</v>
      </c>
      <c r="L589" s="455">
        <f t="shared" ca="1" si="54"/>
        <v>6139958.1020226721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6139958.1020226721</v>
      </c>
      <c r="J590" s="455">
        <f t="array" ref="J590">IFERROR(INDEX('Retirement Calculator'!J:J,MATCH('Isaac 401k'!N590,'Retirement Calculator'!A:A,0),0),0)</f>
        <v>6404.7404596389215</v>
      </c>
      <c r="K590" s="455">
        <f t="shared" ca="1" si="53"/>
        <v>25556.472339845972</v>
      </c>
      <c r="L590" s="455">
        <f t="shared" ca="1" si="54"/>
        <v>6159109.8339028796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6159109.8339028796</v>
      </c>
      <c r="J591" s="455">
        <f t="array" ref="J591">IFERROR(INDEX('Retirement Calculator'!J:J,MATCH('Isaac 401k'!N591,'Retirement Calculator'!A:A,0),0),0)</f>
        <v>6404.7404596389215</v>
      </c>
      <c r="K591" s="455">
        <f t="shared" ca="1" si="53"/>
        <v>25636.27122268017</v>
      </c>
      <c r="L591" s="455">
        <f t="shared" ca="1" si="54"/>
        <v>6178341.3646659208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6178341.3646659208</v>
      </c>
      <c r="J592" s="455">
        <f t="array" ref="J592">IFERROR(INDEX('Retirement Calculator'!J:J,MATCH('Isaac 401k'!N592,'Retirement Calculator'!A:A,0),0),0)</f>
        <v>6404.7404596389215</v>
      </c>
      <c r="K592" s="455">
        <f t="shared" ca="1" si="53"/>
        <v>25716.40260085951</v>
      </c>
      <c r="L592" s="455">
        <f t="shared" ca="1" si="54"/>
        <v>6197653.0268071415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6197653.0268071415</v>
      </c>
      <c r="J593" s="455">
        <f t="array" ref="J593">IFERROR(INDEX('Retirement Calculator'!J:J,MATCH('Isaac 401k'!N593,'Retirement Calculator'!A:A,0),0),0)</f>
        <v>6404.7404596389215</v>
      </c>
      <c r="K593" s="455">
        <f t="shared" ca="1" si="53"/>
        <v>25796.867859781261</v>
      </c>
      <c r="L593" s="455">
        <f t="shared" ca="1" si="54"/>
        <v>6217045.1542072846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6217045.1542072846</v>
      </c>
      <c r="J594" s="455">
        <f t="array" ref="J594">IFERROR(INDEX('Retirement Calculator'!J:J,MATCH('Isaac 401k'!N594,'Retirement Calculator'!A:A,0),0),0)</f>
        <v>6404.7404596389215</v>
      </c>
      <c r="K594" s="455">
        <f t="shared" ca="1" si="53"/>
        <v>25877.668390615192</v>
      </c>
      <c r="L594" s="455">
        <f t="shared" ca="1" si="54"/>
        <v>6236518.0821382608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6236518.0821382608</v>
      </c>
      <c r="J595" s="455">
        <f t="array" ref="J595">IFERROR(INDEX('Retirement Calculator'!J:J,MATCH('Isaac 401k'!N595,'Retirement Calculator'!A:A,0),0),0)</f>
        <v>6404.7404596389215</v>
      </c>
      <c r="K595" s="455">
        <f t="shared" ca="1" si="53"/>
        <v>25958.805590327593</v>
      </c>
      <c r="L595" s="455">
        <f t="shared" ca="1" si="54"/>
        <v>6256072.14726895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6256072.14726895</v>
      </c>
      <c r="J596" s="455">
        <f t="array" ref="J596">IFERROR(INDEX('Retirement Calculator'!J:J,MATCH('Isaac 401k'!N596,'Retirement Calculator'!A:A,0),0),0)</f>
        <v>6404.7404596389215</v>
      </c>
      <c r="K596" s="455">
        <f t="shared" ca="1" si="53"/>
        <v>26040.280861705465</v>
      </c>
      <c r="L596" s="455">
        <f t="shared" ca="1" si="54"/>
        <v>6275707.6876710169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6275707.6876710169</v>
      </c>
      <c r="J597" s="455">
        <f t="array" ref="J597">IFERROR(INDEX('Retirement Calculator'!J:J,MATCH('Isaac 401k'!N597,'Retirement Calculator'!A:A,0),0),0)</f>
        <v>6404.7404596389215</v>
      </c>
      <c r="K597" s="455">
        <f t="shared" ca="1" si="53"/>
        <v>26122.095613380741</v>
      </c>
      <c r="L597" s="455">
        <f t="shared" ca="1" si="54"/>
        <v>6295425.0428247591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6295425.0428247591</v>
      </c>
      <c r="J598" s="455">
        <f t="array" ref="J598">IFERROR(INDEX('Retirement Calculator'!J:J,MATCH('Isaac 401k'!N598,'Retirement Calculator'!A:A,0),0),0)</f>
        <v>6404.7404596389215</v>
      </c>
      <c r="K598" s="455">
        <f t="shared" ca="1" si="53"/>
        <v>26204.251259854667</v>
      </c>
      <c r="L598" s="455">
        <f t="shared" ca="1" si="54"/>
        <v>6315224.5536249755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6315224.5536249755</v>
      </c>
      <c r="J599" s="455">
        <f t="array" ref="J599">IFERROR(INDEX('Retirement Calculator'!J:J,MATCH('Isaac 401k'!N599,'Retirement Calculator'!A:A,0),0),0)</f>
        <v>6404.7404596389215</v>
      </c>
      <c r="K599" s="455">
        <f t="shared" ca="1" si="53"/>
        <v>26286.749221522237</v>
      </c>
      <c r="L599" s="455">
        <f t="shared" ca="1" si="54"/>
        <v>6335106.5623868592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6335106.5623868592</v>
      </c>
      <c r="J600" s="455">
        <f t="array" ref="J600">IFERROR(INDEX('Retirement Calculator'!J:J,MATCH('Isaac 401k'!N600,'Retirement Calculator'!A:A,0),0),0)</f>
        <v>6404.7404596389215</v>
      </c>
      <c r="K600" s="455">
        <f t="shared" ca="1" si="53"/>
        <v>26369.590924696753</v>
      </c>
      <c r="L600" s="455">
        <f t="shared" ca="1" si="54"/>
        <v>6355071.4128519176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6355071.4128519176</v>
      </c>
      <c r="J601" s="455">
        <f t="array" ref="J601">IFERROR(INDEX('Retirement Calculator'!J:J,MATCH('Isaac 401k'!N601,'Retirement Calculator'!A:A,0),0),0)</f>
        <v>6404.7404596389215</v>
      </c>
      <c r="K601" s="455">
        <f t="shared" ca="1" si="53"/>
        <v>26452.777801634496</v>
      </c>
      <c r="L601" s="455">
        <f t="shared" ca="1" si="54"/>
        <v>6375119.4501939137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6375119.4501939137</v>
      </c>
      <c r="J602" s="455">
        <f t="array" ref="J602">IFERROR(INDEX('Retirement Calculator'!J:J,MATCH('Isaac 401k'!N602,'Retirement Calculator'!A:A,0),0),0)</f>
        <v>6404.7404596389215</v>
      </c>
      <c r="K602" s="455">
        <f t="shared" ca="1" si="53"/>
        <v>26536.311290559479</v>
      </c>
      <c r="L602" s="455">
        <f t="shared" ca="1" si="54"/>
        <v>6395251.0210248344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6395251.0210248344</v>
      </c>
      <c r="J603" s="455">
        <f t="array" ref="J603">IFERROR(INDEX('Retirement Calculator'!J:J,MATCH('Isaac 401k'!N603,'Retirement Calculator'!A:A,0),0),0)</f>
        <v>6404.7404596389215</v>
      </c>
      <c r="K603" s="455">
        <f t="shared" ca="1" si="53"/>
        <v>26620.192835688315</v>
      </c>
      <c r="L603" s="455">
        <f t="shared" ca="1" si="54"/>
        <v>6415466.4734008843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6415466.4734008843</v>
      </c>
      <c r="J604" s="455">
        <f t="array" ref="J604">IFERROR(INDEX('Retirement Calculator'!J:J,MATCH('Isaac 401k'!N604,'Retirement Calculator'!A:A,0),0),0)</f>
        <v>6404.7404596389215</v>
      </c>
      <c r="K604" s="455">
        <f t="shared" ca="1" si="53"/>
        <v>26704.42388725519</v>
      </c>
      <c r="L604" s="455">
        <f t="shared" ca="1" si="54"/>
        <v>6435766.1568285013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6435766.1568285013</v>
      </c>
      <c r="J605" s="455">
        <f t="array" ref="J605">IFERROR(INDEX('Retirement Calculator'!J:J,MATCH('Isaac 401k'!N605,'Retirement Calculator'!A:A,0),0),0)</f>
        <v>6404.7404596389215</v>
      </c>
      <c r="K605" s="455">
        <f t="shared" ca="1" si="53"/>
        <v>26789.005901536926</v>
      </c>
      <c r="L605" s="455">
        <f t="shared" ca="1" si="54"/>
        <v>6456150.4222703995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6456150.4222703995</v>
      </c>
      <c r="J606" s="455">
        <f t="array" ref="J606">IFERROR(INDEX('Retirement Calculator'!J:J,MATCH('Isaac 401k'!N606,'Retirement Calculator'!A:A,0),0),0)</f>
        <v>6404.7404596389215</v>
      </c>
      <c r="K606" s="455">
        <f t="shared" ca="1" si="53"/>
        <v>26873.940340878169</v>
      </c>
      <c r="L606" s="455">
        <f t="shared" ca="1" si="54"/>
        <v>6476619.6221516393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6476619.6221516393</v>
      </c>
      <c r="J607" s="455">
        <f t="array" ref="J607">IFERROR(INDEX('Retirement Calculator'!J:J,MATCH('Isaac 401k'!N607,'Retirement Calculator'!A:A,0),0),0)</f>
        <v>6404.7404596389215</v>
      </c>
      <c r="K607" s="455">
        <f t="shared" ca="1" si="53"/>
        <v>26959.228673716669</v>
      </c>
      <c r="L607" s="455">
        <f t="shared" ca="1" si="54"/>
        <v>6497174.1103657177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6497174.1103657177</v>
      </c>
      <c r="J608" s="455">
        <f t="array" ref="J608">IFERROR(INDEX('Retirement Calculator'!J:J,MATCH('Isaac 401k'!N608,'Retirement Calculator'!A:A,0),0),0)</f>
        <v>6404.7404596389215</v>
      </c>
      <c r="K608" s="455">
        <f t="shared" ca="1" si="53"/>
        <v>27044.872374608662</v>
      </c>
      <c r="L608" s="455">
        <f t="shared" ca="1" si="54"/>
        <v>6517814.2422806881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6517814.2422806881</v>
      </c>
      <c r="J609" s="455">
        <f t="array" ref="J609">IFERROR(INDEX('Retirement Calculator'!J:J,MATCH('Isaac 401k'!N609,'Retirement Calculator'!A:A,0),0),0)</f>
        <v>6404.7404596389215</v>
      </c>
      <c r="K609" s="455">
        <f t="shared" ca="1" si="53"/>
        <v>27130.872924254374</v>
      </c>
      <c r="L609" s="455">
        <f t="shared" ca="1" si="54"/>
        <v>6538540.3747453038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6538540.3747453038</v>
      </c>
      <c r="J610" s="455">
        <f t="array" ref="J610">IFERROR(INDEX('Retirement Calculator'!J:J,MATCH('Isaac 401k'!N610,'Retirement Calculator'!A:A,0),0),0)</f>
        <v>6404.7404596389215</v>
      </c>
      <c r="K610" s="455">
        <f t="shared" ca="1" si="53"/>
        <v>27217.231809523604</v>
      </c>
      <c r="L610" s="455">
        <f t="shared" ca="1" si="54"/>
        <v>6559352.866095189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6559352.866095189</v>
      </c>
      <c r="J611" s="455">
        <f t="array" ref="J611">IFERROR(INDEX('Retirement Calculator'!J:J,MATCH('Isaac 401k'!N611,'Retirement Calculator'!A:A,0),0),0)</f>
        <v>6404.7404596389215</v>
      </c>
      <c r="K611" s="455">
        <f t="shared" ca="1" si="53"/>
        <v>27303.950523481464</v>
      </c>
      <c r="L611" s="455">
        <f t="shared" ca="1" si="54"/>
        <v>6580252.0761590321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6580252.0761590321</v>
      </c>
      <c r="J612" s="455">
        <f t="array" ref="J612">IFERROR(INDEX('Retirement Calculator'!J:J,MATCH('Isaac 401k'!N612,'Retirement Calculator'!A:A,0),0),0)</f>
        <v>6404.7404596389215</v>
      </c>
      <c r="K612" s="455">
        <f t="shared" ca="1" si="53"/>
        <v>27391.030565414138</v>
      </c>
      <c r="L612" s="455">
        <f t="shared" ca="1" si="54"/>
        <v>6601238.366264808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6601238.366264808</v>
      </c>
      <c r="J613" s="455">
        <f t="array" ref="J613">IFERROR(INDEX('Retirement Calculator'!J:J,MATCH('Isaac 401k'!N613,'Retirement Calculator'!A:A,0),0),0)</f>
        <v>6404.7404596389215</v>
      </c>
      <c r="K613" s="455">
        <f t="shared" ca="1" si="53"/>
        <v>27478.473440854868</v>
      </c>
      <c r="L613" s="455">
        <f t="shared" ca="1" si="54"/>
        <v>6622312.0992460242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6622312.0992460242</v>
      </c>
      <c r="J614" s="455">
        <f t="array" ref="J614">IFERROR(INDEX('Retirement Calculator'!J:J,MATCH('Isaac 401k'!N614,'Retirement Calculator'!A:A,0),0),0)</f>
        <v>6404.7404596389215</v>
      </c>
      <c r="K614" s="455">
        <f t="shared" ca="1" si="53"/>
        <v>27566.280661609941</v>
      </c>
      <c r="L614" s="455">
        <f t="shared" ca="1" si="54"/>
        <v>6643473.6394479955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6643473.6394479955</v>
      </c>
      <c r="J615" s="455">
        <f t="array" ref="J615">IFERROR(INDEX('Retirement Calculator'!J:J,MATCH('Isaac 401k'!N615,'Retirement Calculator'!A:A,0),0),0)</f>
        <v>6404.7404596389215</v>
      </c>
      <c r="K615" s="455">
        <f t="shared" ca="1" si="53"/>
        <v>27654.45374578482</v>
      </c>
      <c r="L615" s="455">
        <f t="shared" ca="1" si="54"/>
        <v>6664723.352734142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6664723.352734142</v>
      </c>
      <c r="J616" s="455">
        <f t="array" ref="J616">IFERROR(INDEX('Retirement Calculator'!J:J,MATCH('Isaac 401k'!N616,'Retirement Calculator'!A:A,0),0),0)</f>
        <v>6404.7404596389215</v>
      </c>
      <c r="K616" s="455">
        <f t="shared" ca="1" si="53"/>
        <v>27742.994217810428</v>
      </c>
      <c r="L616" s="455">
        <f t="shared" ca="1" si="54"/>
        <v>6686061.6064923136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6686061.6064923136</v>
      </c>
      <c r="J617" s="455">
        <f t="array" ref="J617">IFERROR(INDEX('Retirement Calculator'!J:J,MATCH('Isaac 401k'!N617,'Retirement Calculator'!A:A,0),0),0)</f>
        <v>6404.7404596389215</v>
      </c>
      <c r="K617" s="455">
        <f t="shared" ca="1" si="53"/>
        <v>27831.903608469478</v>
      </c>
      <c r="L617" s="455">
        <f t="shared" ca="1" si="54"/>
        <v>6707488.7696411442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6707488.7696411442</v>
      </c>
      <c r="J618" s="455">
        <f t="array" ref="J618">IFERROR(INDEX('Retirement Calculator'!J:J,MATCH('Isaac 401k'!N618,'Retirement Calculator'!A:A,0),0),0)</f>
        <v>6404.7404596389215</v>
      </c>
      <c r="K618" s="455">
        <f t="shared" ca="1" si="53"/>
        <v>27921.183454922939</v>
      </c>
      <c r="L618" s="455">
        <f t="shared" ca="1" si="54"/>
        <v>6729005.2126364289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6729005.2126364289</v>
      </c>
      <c r="J619" s="455">
        <f t="array" ref="J619">IFERROR(INDEX('Retirement Calculator'!J:J,MATCH('Isaac 401k'!N619,'Retirement Calculator'!A:A,0),0),0)</f>
        <v>6404.7404596389215</v>
      </c>
      <c r="K619" s="455">
        <f t="shared" ca="1" si="53"/>
        <v>28010.835300736624</v>
      </c>
      <c r="L619" s="455">
        <f t="shared" ca="1" si="54"/>
        <v>6750611.3074775273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6750611.3074775273</v>
      </c>
      <c r="J620" s="455">
        <f t="array" ref="J620">IFERROR(INDEX('Retirement Calculator'!J:J,MATCH('Isaac 401k'!N620,'Retirement Calculator'!A:A,0),0),0)</f>
        <v>6404.7404596389215</v>
      </c>
      <c r="K620" s="455">
        <f t="shared" ca="1" si="53"/>
        <v>28100.860695907868</v>
      </c>
      <c r="L620" s="455">
        <f t="shared" ca="1" si="54"/>
        <v>6772307.4277137965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6772307.4277137965</v>
      </c>
      <c r="J621" s="455">
        <f t="array" ref="J621">IFERROR(INDEX('Retirement Calculator'!J:J,MATCH('Isaac 401k'!N621,'Retirement Calculator'!A:A,0),0),0)</f>
        <v>6404.7404596389215</v>
      </c>
      <c r="K621" s="455">
        <f t="shared" ca="1" si="53"/>
        <v>28191.261196892327</v>
      </c>
      <c r="L621" s="455">
        <f t="shared" ca="1" si="54"/>
        <v>6794093.9484510506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6794093.9484510506</v>
      </c>
      <c r="J622" s="455">
        <f t="array" ref="J622">IFERROR(INDEX('Retirement Calculator'!J:J,MATCH('Isaac 401k'!N622,'Retirement Calculator'!A:A,0),0),0)</f>
        <v>6404.7404596389215</v>
      </c>
      <c r="K622" s="455">
        <f t="shared" ca="1" si="53"/>
        <v>28282.038366630881</v>
      </c>
      <c r="L622" s="455">
        <f t="shared" ca="1" si="54"/>
        <v>6815971.2463580426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6815971.2463580426</v>
      </c>
      <c r="J623" s="455">
        <f t="array" ref="J623">IFERROR(INDEX('Retirement Calculator'!J:J,MATCH('Isaac 401k'!N623,'Retirement Calculator'!A:A,0),0),0)</f>
        <v>6404.7404596389215</v>
      </c>
      <c r="K623" s="455">
        <f t="shared" ca="1" si="53"/>
        <v>28373.193774576681</v>
      </c>
      <c r="L623" s="455">
        <f t="shared" ca="1" si="54"/>
        <v>6837939.6996729802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6837939.6996729802</v>
      </c>
      <c r="J624" s="455">
        <f t="array" ref="J624">IFERROR(INDEX('Retirement Calculator'!J:J,MATCH('Isaac 401k'!N624,'Retirement Calculator'!A:A,0),0),0)</f>
        <v>6404.7404596389215</v>
      </c>
      <c r="K624" s="455">
        <f t="shared" ca="1" si="53"/>
        <v>28464.728996722257</v>
      </c>
      <c r="L624" s="455">
        <f t="shared" ca="1" si="54"/>
        <v>6859999.6882100636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6859999.6882100636</v>
      </c>
      <c r="J625" s="455">
        <f t="array" ref="J625">IFERROR(INDEX('Retirement Calculator'!J:J,MATCH('Isaac 401k'!N625,'Retirement Calculator'!A:A,0),0),0)</f>
        <v>6404.7404596389215</v>
      </c>
      <c r="K625" s="455">
        <f t="shared" ca="1" si="53"/>
        <v>28556.645615626767</v>
      </c>
      <c r="L625" s="455">
        <f t="shared" ca="1" si="54"/>
        <v>6882151.593366052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6882151.593366052</v>
      </c>
      <c r="J626" s="455">
        <f t="array" ref="J626">IFERROR(INDEX('Retirement Calculator'!J:J,MATCH('Isaac 401k'!N626,'Retirement Calculator'!A:A,0),0),0)</f>
        <v>6404.7404596389215</v>
      </c>
      <c r="K626" s="455">
        <f t="shared" ca="1" si="53"/>
        <v>28648.945220443384</v>
      </c>
      <c r="L626" s="455">
        <f t="shared" ca="1" si="54"/>
        <v>6904395.7981268568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6904395.7981268568</v>
      </c>
      <c r="J627" s="455">
        <f t="array" ref="J627">IFERROR(INDEX('Retirement Calculator'!J:J,MATCH('Isaac 401k'!N627,'Retirement Calculator'!A:A,0),0),0)</f>
        <v>6404.7404596389215</v>
      </c>
      <c r="K627" s="455">
        <f t="shared" ca="1" si="53"/>
        <v>28741.629406946744</v>
      </c>
      <c r="L627" s="455">
        <f t="shared" ca="1" si="54"/>
        <v>6926732.6870741649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6926732.6870741649</v>
      </c>
      <c r="J628" s="455">
        <f t="array" ref="J628">IFERROR(INDEX('Retirement Calculator'!J:J,MATCH('Isaac 401k'!N628,'Retirement Calculator'!A:A,0),0),0)</f>
        <v>6404.7404596389215</v>
      </c>
      <c r="K628" s="455">
        <f t="shared" ca="1" si="53"/>
        <v>28834.699777560523</v>
      </c>
      <c r="L628" s="455">
        <f t="shared" ca="1" si="54"/>
        <v>6949162.6463920865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6949162.6463920865</v>
      </c>
      <c r="J629" s="455">
        <f t="array" ref="J629">IFERROR(INDEX('Retirement Calculator'!J:J,MATCH('Isaac 401k'!N629,'Retirement Calculator'!A:A,0),0),0)</f>
        <v>6404.7404596389215</v>
      </c>
      <c r="K629" s="455">
        <f t="shared" ca="1" si="53"/>
        <v>28928.157941385201</v>
      </c>
      <c r="L629" s="455">
        <f t="shared" ca="1" si="54"/>
        <v>6971686.063873833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6971686.063873833</v>
      </c>
      <c r="J630" s="455">
        <f t="array" ref="J630">IFERROR(INDEX('Retirement Calculator'!J:J,MATCH('Isaac 401k'!N630,'Retirement Calculator'!A:A,0),0),0)</f>
        <v>6404.7404596389215</v>
      </c>
      <c r="K630" s="455">
        <f t="shared" ca="1" si="53"/>
        <v>29022.005514225813</v>
      </c>
      <c r="L630" s="455">
        <f t="shared" ca="1" si="54"/>
        <v>6994303.3289284203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6994303.3289284203</v>
      </c>
      <c r="J631" s="455">
        <f t="array" ref="J631">IFERROR(INDEX('Retirement Calculator'!J:J,MATCH('Isaac 401k'!N631,'Retirement Calculator'!A:A,0),0),0)</f>
        <v>6404.7404596389215</v>
      </c>
      <c r="K631" s="455">
        <f t="shared" ca="1" si="53"/>
        <v>29116.244118619925</v>
      </c>
      <c r="L631" s="455">
        <f t="shared" ca="1" si="54"/>
        <v>7017014.8325874014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7017014.8325874014</v>
      </c>
      <c r="J632" s="455">
        <f t="array" ref="J632">IFERROR(INDEX('Retirement Calculator'!J:J,MATCH('Isaac 401k'!N632,'Retirement Calculator'!A:A,0),0),0)</f>
        <v>6404.7404596389215</v>
      </c>
      <c r="K632" s="455">
        <f t="shared" ca="1" si="53"/>
        <v>29210.875383865678</v>
      </c>
      <c r="L632" s="455">
        <f t="shared" ca="1" si="54"/>
        <v>7039820.9675116288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7039820.9675116288</v>
      </c>
      <c r="J633" s="455">
        <f t="array" ref="J633">IFERROR(INDEX('Retirement Calculator'!J:J,MATCH('Isaac 401k'!N633,'Retirement Calculator'!A:A,0),0),0)</f>
        <v>6404.7404596389215</v>
      </c>
      <c r="K633" s="455">
        <f t="shared" ca="1" si="53"/>
        <v>29305.900946049962</v>
      </c>
      <c r="L633" s="455">
        <f t="shared" ca="1" si="54"/>
        <v>7062722.1279980401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7062722.1279980401</v>
      </c>
      <c r="J634" s="455">
        <f t="array" ref="J634">IFERROR(INDEX('Retirement Calculator'!J:J,MATCH('Isaac 401k'!N634,'Retirement Calculator'!A:A,0),0),0)</f>
        <v>6404.7404596389215</v>
      </c>
      <c r="K634" s="455">
        <f t="shared" ca="1" si="53"/>
        <v>29401.322448076673</v>
      </c>
      <c r="L634" s="455">
        <f t="shared" ca="1" si="54"/>
        <v>7085718.7099864781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7085718.7099864781</v>
      </c>
      <c r="J635" s="455">
        <f t="array" ref="J635">IFERROR(INDEX('Retirement Calculator'!J:J,MATCH('Isaac 401k'!N635,'Retirement Calculator'!A:A,0),0),0)</f>
        <v>6404.7404596389215</v>
      </c>
      <c r="K635" s="455">
        <f t="shared" ca="1" si="53"/>
        <v>29497.14153969516</v>
      </c>
      <c r="L635" s="455">
        <f t="shared" ca="1" si="54"/>
        <v>7108811.1110665342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7108811.1110665342</v>
      </c>
      <c r="J636" s="455">
        <f t="array" ref="J636">IFERROR(INDEX('Retirement Calculator'!J:J,MATCH('Isaac 401k'!N636,'Retirement Calculator'!A:A,0),0),0)</f>
        <v>6404.7404596389215</v>
      </c>
      <c r="K636" s="455">
        <f t="shared" ca="1" si="53"/>
        <v>29593.359877528732</v>
      </c>
      <c r="L636" s="455">
        <f t="shared" ca="1" si="54"/>
        <v>7131999.7304844242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7131999.7304844242</v>
      </c>
      <c r="J637" s="455">
        <f t="array" ref="J637">IFERROR(INDEX('Retirement Calculator'!J:J,MATCH('Isaac 401k'!N637,'Retirement Calculator'!A:A,0),0),0)</f>
        <v>6404.7404596389215</v>
      </c>
      <c r="K637" s="455">
        <f t="shared" ca="1" si="53"/>
        <v>29689.979125103273</v>
      </c>
      <c r="L637" s="455">
        <f t="shared" ca="1" si="54"/>
        <v>7155284.9691498885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7155284.9691498885</v>
      </c>
      <c r="J638" s="455">
        <f t="array" ref="J638">IFERROR(INDEX('Retirement Calculator'!J:J,MATCH('Isaac 401k'!N638,'Retirement Calculator'!A:A,0),0),0)</f>
        <v>6404.7404596389215</v>
      </c>
      <c r="K638" s="455">
        <f t="shared" ca="1" si="53"/>
        <v>29787.000952876042</v>
      </c>
      <c r="L638" s="455">
        <f t="shared" ca="1" si="54"/>
        <v>7178667.229643126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7178667.229643126</v>
      </c>
      <c r="J639" s="455">
        <f t="array" ref="J639">IFERROR(INDEX('Retirement Calculator'!J:J,MATCH('Isaac 401k'!N639,'Retirement Calculator'!A:A,0),0),0)</f>
        <v>6404.7404596389215</v>
      </c>
      <c r="K639" s="455">
        <f t="shared" ca="1" si="53"/>
        <v>29884.42703826453</v>
      </c>
      <c r="L639" s="455">
        <f t="shared" ca="1" si="54"/>
        <v>7202146.9162217518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7202146.9162217518</v>
      </c>
      <c r="J640" s="455">
        <f t="array" ref="J640">IFERROR(INDEX('Retirement Calculator'!J:J,MATCH('Isaac 401k'!N640,'Retirement Calculator'!A:A,0),0),0)</f>
        <v>6404.7404596389215</v>
      </c>
      <c r="K640" s="455">
        <f t="shared" ca="1" si="53"/>
        <v>29982.259065675473</v>
      </c>
      <c r="L640" s="455">
        <f t="shared" ca="1" si="54"/>
        <v>7225724.4348277887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7225724.4348277887</v>
      </c>
      <c r="J641" s="455">
        <f t="array" ref="J641">IFERROR(INDEX('Retirement Calculator'!J:J,MATCH('Isaac 401k'!N641,'Retirement Calculator'!A:A,0),0),0)</f>
        <v>6404.7404596389215</v>
      </c>
      <c r="K641" s="455">
        <f t="shared" ca="1" si="53"/>
        <v>30080.498726533962</v>
      </c>
      <c r="L641" s="455">
        <f t="shared" ca="1" si="54"/>
        <v>7249400.1930946838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7249400.1930946838</v>
      </c>
      <c r="J642" s="455">
        <f t="array" ref="J642">IFERROR(INDEX('Retirement Calculator'!J:J,MATCH('Isaac 401k'!N642,'Retirement Calculator'!A:A,0),0),0)</f>
        <v>6404.7404596389215</v>
      </c>
      <c r="K642" s="455">
        <f t="shared" ca="1" si="53"/>
        <v>30179.147719312685</v>
      </c>
      <c r="L642" s="455">
        <f t="shared" ca="1" si="54"/>
        <v>7273174.6003543576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7273174.6003543576</v>
      </c>
      <c r="J643" s="455">
        <f t="array" ref="J643">IFERROR(INDEX('Retirement Calculator'!J:J,MATCH('Isaac 401k'!N643,'Retirement Calculator'!A:A,0),0),0)</f>
        <v>6404.7404596389215</v>
      </c>
      <c r="K643" s="455">
        <f t="shared" ca="1" si="53"/>
        <v>30278.20774956133</v>
      </c>
      <c r="L643" s="455">
        <f t="shared" ca="1" si="54"/>
        <v>7297048.0676442804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7297048.0676442804</v>
      </c>
      <c r="J644" s="455">
        <f t="array" ref="J644">IFERROR(INDEX('Retirement Calculator'!J:J,MATCH('Isaac 401k'!N644,'Retirement Calculator'!A:A,0),0),0)</f>
        <v>6404.7404596389215</v>
      </c>
      <c r="K644" s="455">
        <f t="shared" ca="1" si="53"/>
        <v>30377.680529936006</v>
      </c>
      <c r="L644" s="455">
        <f t="shared" ca="1" si="54"/>
        <v>7321021.007714578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7321021.007714578</v>
      </c>
      <c r="J645" s="455">
        <f t="array" ref="J645">IFERROR(INDEX('Retirement Calculator'!J:J,MATCH('Isaac 401k'!N645,'Retirement Calculator'!A:A,0),0),0)</f>
        <v>6404.7404596389215</v>
      </c>
      <c r="K645" s="455">
        <f t="shared" ca="1" si="53"/>
        <v>30477.567780228914</v>
      </c>
      <c r="L645" s="455">
        <f t="shared" ca="1" si="54"/>
        <v>7345093.8350351686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7345093.8350351686</v>
      </c>
      <c r="J646" s="455">
        <f t="array" ref="J646">IFERROR(INDEX('Retirement Calculator'!J:J,MATCH('Isaac 401k'!N646,'Retirement Calculator'!A:A,0),0),0)</f>
        <v>6404.7404596389215</v>
      </c>
      <c r="K646" s="455">
        <f t="shared" ca="1" si="53"/>
        <v>30577.871227398038</v>
      </c>
      <c r="L646" s="455">
        <f t="shared" ca="1" si="54"/>
        <v>7369266.9658029275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7369266.9658029275</v>
      </c>
      <c r="J647" s="455">
        <f t="array" ref="J647">IFERROR(INDEX('Retirement Calculator'!J:J,MATCH('Isaac 401k'!N647,'Retirement Calculator'!A:A,0),0),0)</f>
        <v>6404.7404596389215</v>
      </c>
      <c r="K647" s="455">
        <f t="shared" ca="1" si="53"/>
        <v>30678.592605597034</v>
      </c>
      <c r="L647" s="455">
        <f t="shared" ca="1" si="54"/>
        <v>7393540.8179488862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7393540.8179488862</v>
      </c>
      <c r="J648" s="455">
        <f t="array" ref="J648">IFERROR(INDEX('Retirement Calculator'!J:J,MATCH('Isaac 401k'!N648,'Retirement Calculator'!A:A,0),0),0)</f>
        <v>6404.7404596389215</v>
      </c>
      <c r="K648" s="455">
        <f t="shared" ca="1" si="53"/>
        <v>30779.733656205197</v>
      </c>
      <c r="L648" s="455">
        <f t="shared" ca="1" si="54"/>
        <v>7417915.8111454528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7417915.8111454528</v>
      </c>
      <c r="J649" s="455">
        <f t="array" ref="J649">IFERROR(INDEX('Retirement Calculator'!J:J,MATCH('Isaac 401k'!N649,'Retirement Calculator'!A:A,0),0),0)</f>
        <v>6404.7404596389215</v>
      </c>
      <c r="K649" s="455">
        <f t="shared" ca="1" si="53"/>
        <v>30881.296127857557</v>
      </c>
      <c r="L649" s="455">
        <f t="shared" ca="1" si="54"/>
        <v>7442392.3668136718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7442392.3668136718</v>
      </c>
      <c r="J650" s="455">
        <f t="array" ref="J650">IFERROR(INDEX('Retirement Calculator'!J:J,MATCH('Isaac 401k'!N650,'Retirement Calculator'!A:A,0),0),0)</f>
        <v>6404.7404596389215</v>
      </c>
      <c r="K650" s="455">
        <f t="shared" ca="1" si="53"/>
        <v>30983.281776475134</v>
      </c>
      <c r="L650" s="455">
        <f t="shared" ca="1" si="54"/>
        <v>7466970.9081305079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7466970.9081305079</v>
      </c>
      <c r="J651" s="455">
        <f t="array" ref="J651">IFERROR(INDEX('Retirement Calculator'!J:J,MATCH('Isaac 401k'!N651,'Retirement Calculator'!A:A,0),0),0)</f>
        <v>6404.7404596389215</v>
      </c>
      <c r="K651" s="455">
        <f t="shared" ca="1" si="53"/>
        <v>31085.692365295286</v>
      </c>
      <c r="L651" s="455">
        <f t="shared" ca="1" si="54"/>
        <v>7491651.8600361645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7491651.8600361645</v>
      </c>
      <c r="J652" s="455">
        <f t="array" ref="J652">IFERROR(INDEX('Retirement Calculator'!J:J,MATCH('Isaac 401k'!N652,'Retirement Calculator'!A:A,0),0),0)</f>
        <v>6404.7404596389215</v>
      </c>
      <c r="K652" s="455">
        <f t="shared" ca="1" si="53"/>
        <v>31188.529664902191</v>
      </c>
      <c r="L652" s="455">
        <f t="shared" ca="1" si="54"/>
        <v>7516435.6492414279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7516435.6492414279</v>
      </c>
      <c r="J653" s="455">
        <f t="array" ref="J653">IFERROR(INDEX('Retirement Calculator'!J:J,MATCH('Isaac 401k'!N653,'Retirement Calculator'!A:A,0),0),0)</f>
        <v>6404.7404596389215</v>
      </c>
      <c r="K653" s="455">
        <f t="shared" ca="1" si="53"/>
        <v>31291.795453257459</v>
      </c>
      <c r="L653" s="455">
        <f t="shared" ca="1" si="54"/>
        <v>7541322.7042350471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7541322.7042350471</v>
      </c>
      <c r="J654" s="455">
        <f t="array" ref="J654">IFERROR(INDEX('Retirement Calculator'!J:J,MATCH('Isaac 401k'!N654,'Retirement Calculator'!A:A,0),0),0)</f>
        <v>6404.7404596389215</v>
      </c>
      <c r="K654" s="455">
        <f t="shared" ca="1" si="53"/>
        <v>31395.491515730871</v>
      </c>
      <c r="L654" s="455">
        <f t="shared" ca="1" si="54"/>
        <v>7566313.455291139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7566313.455291139</v>
      </c>
      <c r="J655" s="455">
        <f t="array" ref="J655">IFERROR(INDEX('Retirement Calculator'!J:J,MATCH('Isaac 401k'!N655,'Retirement Calculator'!A:A,0),0),0)</f>
        <v>6404.7404596389215</v>
      </c>
      <c r="K655" s="455">
        <f t="shared" ca="1" si="53"/>
        <v>31499.619645131253</v>
      </c>
      <c r="L655" s="455">
        <f t="shared" ca="1" si="54"/>
        <v>7591408.3344766311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7591408.3344766311</v>
      </c>
      <c r="J656" s="455">
        <f t="array" ref="J656">IFERROR(INDEX('Retirement Calculator'!J:J,MATCH('Isaac 401k'!N656,'Retirement Calculator'!A:A,0),0),0)</f>
        <v>6404.7404596389215</v>
      </c>
      <c r="K656" s="455">
        <f t="shared" ca="1" si="53"/>
        <v>31604.181641737468</v>
      </c>
      <c r="L656" s="455">
        <f t="shared" ca="1" si="54"/>
        <v>7616607.7756587304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7616607.7756587304</v>
      </c>
      <c r="J657" s="455">
        <f t="array" ref="J657">IFERROR(INDEX('Retirement Calculator'!J:J,MATCH('Isaac 401k'!N657,'Retirement Calculator'!A:A,0),0),0)</f>
        <v>6404.7404596389215</v>
      </c>
      <c r="K657" s="455">
        <f t="shared" ca="1" si="53"/>
        <v>31709.179313329547</v>
      </c>
      <c r="L657" s="455">
        <f t="shared" ca="1" si="54"/>
        <v>7641912.2145124217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7641912.2145124217</v>
      </c>
      <c r="J658" s="455">
        <f t="array" ref="J658">IFERROR(INDEX('Retirement Calculator'!J:J,MATCH('Isaac 401k'!N658,'Retirement Calculator'!A:A,0),0),0)</f>
        <v>6404.7404596389215</v>
      </c>
      <c r="K658" s="455">
        <f t="shared" ca="1" si="53"/>
        <v>31814.614475219929</v>
      </c>
      <c r="L658" s="455">
        <f t="shared" ca="1" si="54"/>
        <v>7667322.0885280026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7667322.0885280026</v>
      </c>
      <c r="J659" s="455">
        <f t="array" ref="J659">IFERROR(INDEX('Retirement Calculator'!J:J,MATCH('Isaac 401k'!N659,'Retirement Calculator'!A:A,0),0),0)</f>
        <v>6404.7404596389215</v>
      </c>
      <c r="K659" s="455">
        <f t="shared" ca="1" si="53"/>
        <v>31920.488950284849</v>
      </c>
      <c r="L659" s="455">
        <f t="shared" ca="1" si="54"/>
        <v>7692837.8370186491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7692837.8370186491</v>
      </c>
      <c r="J660" s="455">
        <f t="array" ref="J660">IFERROR(INDEX('Retirement Calculator'!J:J,MATCH('Isaac 401k'!N660,'Retirement Calculator'!A:A,0),0),0)</f>
        <v>6404.7404596389215</v>
      </c>
      <c r="K660" s="455">
        <f t="shared" ca="1" si="53"/>
        <v>32026.804568995878</v>
      </c>
      <c r="L660" s="455">
        <f t="shared" ca="1" si="54"/>
        <v>7718459.9011280062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7718459.9011280062</v>
      </c>
      <c r="J661" s="455">
        <f t="array" ref="J661">IFERROR(INDEX('Retirement Calculator'!J:J,MATCH('Isaac 401k'!N661,'Retirement Calculator'!A:A,0),0),0)</f>
        <v>6404.7404596389215</v>
      </c>
      <c r="K661" s="455">
        <f t="shared" ca="1" si="53"/>
        <v>32133.563169451532</v>
      </c>
      <c r="L661" s="455">
        <f t="shared" ca="1" si="54"/>
        <v>7744188.723837819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7744188.723837819</v>
      </c>
      <c r="J662" s="455">
        <f t="array" ref="J662">IFERROR(INDEX('Retirement Calculator'!J:J,MATCH('Isaac 401k'!N662,'Retirement Calculator'!A:A,0),0),0)</f>
        <v>6404.7404596389215</v>
      </c>
      <c r="K662" s="455">
        <f t="shared" ca="1" si="53"/>
        <v>32240.766597409085</v>
      </c>
      <c r="L662" s="455">
        <f t="shared" ca="1" si="54"/>
        <v>7770024.7499755891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7770024.7499755891</v>
      </c>
      <c r="J663" s="455">
        <f t="array" ref="J663">IFERROR(INDEX('Retirement Calculator'!J:J,MATCH('Isaac 401k'!N663,'Retirement Calculator'!A:A,0),0),0)</f>
        <v>6404.7404596389215</v>
      </c>
      <c r="K663" s="455">
        <f t="shared" ca="1" si="53"/>
        <v>32348.416706316457</v>
      </c>
      <c r="L663" s="455">
        <f t="shared" ca="1" si="54"/>
        <v>7795968.4262222666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7795968.4262222666</v>
      </c>
      <c r="J664" s="455">
        <f t="array" ref="J664">IFERROR(INDEX('Retirement Calculator'!J:J,MATCH('Isaac 401k'!N664,'Retirement Calculator'!A:A,0),0),0)</f>
        <v>6404.7404596389215</v>
      </c>
      <c r="K664" s="455">
        <f t="shared" ca="1" si="53"/>
        <v>32456.515357344288</v>
      </c>
      <c r="L664" s="455">
        <f t="shared" ca="1" si="54"/>
        <v>7822020.2011199724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7822020.2011199724</v>
      </c>
      <c r="J665" s="455">
        <f t="array" ref="J665">IFERROR(INDEX('Retirement Calculator'!J:J,MATCH('Isaac 401k'!N665,'Retirement Calculator'!A:A,0),0),0)</f>
        <v>6404.7404596389215</v>
      </c>
      <c r="K665" s="455">
        <f t="shared" ca="1" si="53"/>
        <v>32565.064419418057</v>
      </c>
      <c r="L665" s="455">
        <f t="shared" ca="1" si="54"/>
        <v>7848180.5250797514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7848180.5250797514</v>
      </c>
      <c r="J666" s="455">
        <f t="array" ref="J666">IFERROR(INDEX('Retirement Calculator'!J:J,MATCH('Isaac 401k'!N666,'Retirement Calculator'!A:A,0),0),0)</f>
        <v>6404.7404596389215</v>
      </c>
      <c r="K666" s="455">
        <f t="shared" ca="1" si="53"/>
        <v>32674.065769250472</v>
      </c>
      <c r="L666" s="455">
        <f t="shared" ca="1" si="54"/>
        <v>7874449.8503893632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7874449.8503893632</v>
      </c>
      <c r="J667" s="455">
        <f t="array" ref="J667">IFERROR(INDEX('Retirement Calculator'!J:J,MATCH('Isaac 401k'!N667,'Retirement Calculator'!A:A,0),0),0)</f>
        <v>6404.7404596389215</v>
      </c>
      <c r="K667" s="455">
        <f t="shared" ca="1" si="53"/>
        <v>32783.521291373851</v>
      </c>
      <c r="L667" s="455">
        <f t="shared" ca="1" si="54"/>
        <v>7900828.6312210988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7900828.6312210988</v>
      </c>
      <c r="J668" s="455">
        <f t="array" ref="J668">IFERROR(INDEX('Retirement Calculator'!J:J,MATCH('Isaac 401k'!N668,'Retirement Calculator'!A:A,0),0),0)</f>
        <v>6404.7404596389215</v>
      </c>
      <c r="K668" s="455">
        <f t="shared" ca="1" si="53"/>
        <v>32893.432878172753</v>
      </c>
      <c r="L668" s="455">
        <f t="shared" ca="1" si="54"/>
        <v>7927317.3236396331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7927317.3236396331</v>
      </c>
      <c r="J669" s="455">
        <f t="array" ref="J669">IFERROR(INDEX('Retirement Calculator'!J:J,MATCH('Isaac 401k'!N669,'Retirement Calculator'!A:A,0),0),0)</f>
        <v>6404.7404596389215</v>
      </c>
      <c r="K669" s="455">
        <f t="shared" ca="1" si="53"/>
        <v>33003.802429916643</v>
      </c>
      <c r="L669" s="455">
        <f t="shared" ca="1" si="54"/>
        <v>7953916.3856099108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7953916.3856099108</v>
      </c>
      <c r="J670" s="455">
        <f t="array" ref="J670">IFERROR(INDEX('Retirement Calculator'!J:J,MATCH('Isaac 401k'!N670,'Retirement Calculator'!A:A,0),0),0)</f>
        <v>6404.7404596389215</v>
      </c>
      <c r="K670" s="455">
        <f t="shared" ca="1" si="53"/>
        <v>33114.631854792802</v>
      </c>
      <c r="L670" s="455">
        <f t="shared" ca="1" si="54"/>
        <v>7980626.2770050652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7980626.2770050652</v>
      </c>
      <c r="J671" s="455">
        <f t="array" ref="J671">IFERROR(INDEX('Retirement Calculator'!J:J,MATCH('Isaac 401k'!N671,'Retirement Calculator'!A:A,0),0),0)</f>
        <v>6404.7404596389215</v>
      </c>
      <c r="K671" s="455">
        <f t="shared" ca="1" si="53"/>
        <v>33225.923068939279</v>
      </c>
      <c r="L671" s="455">
        <f t="shared" ca="1" si="54"/>
        <v>8007447.4596143663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8007447.4596143663</v>
      </c>
      <c r="J672" s="455">
        <f t="array" ref="J672">IFERROR(INDEX('Retirement Calculator'!J:J,MATCH('Isaac 401k'!N672,'Retirement Calculator'!A:A,0),0),0)</f>
        <v>6404.7404596389215</v>
      </c>
      <c r="K672" s="455">
        <f t="shared" ca="1" si="53"/>
        <v>33337.677996478029</v>
      </c>
      <c r="L672" s="455">
        <f t="shared" ca="1" si="54"/>
        <v>8034380.3971512057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8034380.3971512057</v>
      </c>
      <c r="J673" s="455">
        <f t="array" ref="J673">IFERROR(INDEX('Retirement Calculator'!J:J,MATCH('Isaac 401k'!N673,'Retirement Calculator'!A:A,0),0),0)</f>
        <v>6404.7404596389215</v>
      </c>
      <c r="K673" s="455">
        <f t="shared" ca="1" si="53"/>
        <v>33449.898569548197</v>
      </c>
      <c r="L673" s="455">
        <f t="shared" ca="1" si="54"/>
        <v>8061425.5552611155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8061425.5552611155</v>
      </c>
      <c r="J674" s="455">
        <f t="array" ref="J674">IFERROR(INDEX('Retirement Calculator'!J:J,MATCH('Isaac 401k'!N674,'Retirement Calculator'!A:A,0),0),0)</f>
        <v>6404.7404596389215</v>
      </c>
      <c r="K674" s="455">
        <f t="shared" ca="1" si="53"/>
        <v>33562.586728339484</v>
      </c>
      <c r="L674" s="455">
        <f t="shared" ca="1" si="54"/>
        <v>8088583.401529816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8088583.401529816</v>
      </c>
      <c r="J675" s="455">
        <f t="array" ref="J675">IFERROR(INDEX('Retirement Calculator'!J:J,MATCH('Isaac 401k'!N675,'Retirement Calculator'!A:A,0),0),0)</f>
        <v>6404.7404596389215</v>
      </c>
      <c r="K675" s="455">
        <f t="shared" ca="1" si="53"/>
        <v>33675.744421125739</v>
      </c>
      <c r="L675" s="455">
        <f t="shared" ca="1" si="54"/>
        <v>8115854.4054913027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8115854.4054913027</v>
      </c>
      <c r="J676" s="455">
        <f t="array" ref="J676">IFERROR(INDEX('Retirement Calculator'!J:J,MATCH('Isaac 401k'!N676,'Retirement Calculator'!A:A,0),0),0)</f>
        <v>6404.7404596389215</v>
      </c>
      <c r="K676" s="455">
        <f t="shared" ca="1" si="53"/>
        <v>33789.373604298598</v>
      </c>
      <c r="L676" s="455">
        <f t="shared" ca="1" si="54"/>
        <v>8143239.0386359626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8143239.0386359626</v>
      </c>
      <c r="J677" s="455">
        <f t="array" ref="J677">IFERROR(INDEX('Retirement Calculator'!J:J,MATCH('Isaac 401k'!N677,'Retirement Calculator'!A:A,0),0),0)</f>
        <v>6404.7404596389215</v>
      </c>
      <c r="K677" s="455">
        <f t="shared" ca="1" si="53"/>
        <v>33903.476242401353</v>
      </c>
      <c r="L677" s="455">
        <f t="shared" ca="1" si="54"/>
        <v>8170737.7744187256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8170737.7744187256</v>
      </c>
      <c r="J678" s="455">
        <f t="array" ref="J678">IFERROR(INDEX('Retirement Calculator'!J:J,MATCH('Isaac 401k'!N678,'Retirement Calculator'!A:A,0),0),0)</f>
        <v>6404.7404596389215</v>
      </c>
      <c r="K678" s="455">
        <f t="shared" ca="1" si="53"/>
        <v>34018.054308162864</v>
      </c>
      <c r="L678" s="455">
        <f t="shared" ca="1" si="54"/>
        <v>8198351.08826725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8198351.08826725</v>
      </c>
      <c r="J679" s="455">
        <f t="array" ref="J679">IFERROR(INDEX('Retirement Calculator'!J:J,MATCH('Isaac 401k'!N679,'Retirement Calculator'!A:A,0),0),0)</f>
        <v>6404.7404596389215</v>
      </c>
      <c r="K679" s="455">
        <f t="shared" ca="1" si="53"/>
        <v>34133.109782531712</v>
      </c>
      <c r="L679" s="455">
        <f t="shared" ca="1" si="54"/>
        <v>8226079.4575901432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8226079.4575901432</v>
      </c>
      <c r="J680" s="455">
        <f t="array" ref="J680">IFERROR(INDEX('Retirement Calculator'!J:J,MATCH('Isaac 401k'!N680,'Retirement Calculator'!A:A,0),0),0)</f>
        <v>6404.7404596389215</v>
      </c>
      <c r="K680" s="455">
        <f t="shared" ca="1" si="53"/>
        <v>34248.644654710435</v>
      </c>
      <c r="L680" s="455">
        <f t="shared" ca="1" si="54"/>
        <v>8253923.3617852153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8253923.3617852153</v>
      </c>
      <c r="J681" s="455">
        <f t="array" ref="J681">IFERROR(INDEX('Retirement Calculator'!J:J,MATCH('Isaac 401k'!N681,'Retirement Calculator'!A:A,0),0),0)</f>
        <v>6404.7404596389215</v>
      </c>
      <c r="K681" s="455">
        <f t="shared" ca="1" si="53"/>
        <v>34364.660922189905</v>
      </c>
      <c r="L681" s="455">
        <f t="shared" ca="1" si="54"/>
        <v>8281883.2822477669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8281883.2822477669</v>
      </c>
      <c r="J682" s="455">
        <f t="array" ref="J682">IFERROR(INDEX('Retirement Calculator'!J:J,MATCH('Isaac 401k'!N682,'Retirement Calculator'!A:A,0),0),0)</f>
        <v>6404.7404596389215</v>
      </c>
      <c r="K682" s="455">
        <f t="shared" ca="1" si="53"/>
        <v>34481.160590783868</v>
      </c>
      <c r="L682" s="455">
        <f t="shared" ca="1" si="54"/>
        <v>8309959.7023789119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8309959.7023789119</v>
      </c>
      <c r="J683" s="455">
        <f t="array" ref="J683">IFERROR(INDEX('Retirement Calculator'!J:J,MATCH('Isaac 401k'!N683,'Retirement Calculator'!A:A,0),0),0)</f>
        <v>6404.7404596389215</v>
      </c>
      <c r="K683" s="455">
        <f t="shared" ca="1" si="53"/>
        <v>34598.14567466364</v>
      </c>
      <c r="L683" s="455">
        <f t="shared" ca="1" si="54"/>
        <v>8338153.1075939368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8338153.1075939368</v>
      </c>
      <c r="J684" s="455">
        <f t="array" ref="J684">IFERROR(INDEX('Retirement Calculator'!J:J,MATCH('Isaac 401k'!N684,'Retirement Calculator'!A:A,0),0),0)</f>
        <v>6404.7404596389215</v>
      </c>
      <c r="K684" s="455">
        <f t="shared" ca="1" si="53"/>
        <v>34715.618196392912</v>
      </c>
      <c r="L684" s="455">
        <f t="shared" ca="1" si="54"/>
        <v>8366463.9853306916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8366463.9853306916</v>
      </c>
      <c r="J685" s="455">
        <f t="array" ref="J685">IFERROR(INDEX('Retirement Calculator'!J:J,MATCH('Isaac 401k'!N685,'Retirement Calculator'!A:A,0),0),0)</f>
        <v>6404.7404596389215</v>
      </c>
      <c r="K685" s="455">
        <f t="shared" ca="1" si="53"/>
        <v>34833.580186962718</v>
      </c>
      <c r="L685" s="455">
        <f t="shared" ca="1" si="54"/>
        <v>8394892.8250580151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8394892.8250580151</v>
      </c>
      <c r="J686" s="455">
        <f t="array" ref="J686">IFERROR(INDEX('Retirement Calculator'!J:J,MATCH('Isaac 401k'!N686,'Retirement Calculator'!A:A,0),0),0)</f>
        <v>6404.7404596389215</v>
      </c>
      <c r="K686" s="455">
        <f t="shared" ca="1" si="53"/>
        <v>34952.033685826565</v>
      </c>
      <c r="L686" s="455">
        <f t="shared" ca="1" si="54"/>
        <v>8423440.1182842031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8423440.1182842031</v>
      </c>
      <c r="J687" s="455">
        <f t="array" ref="J687">IFERROR(INDEX('Retirement Calculator'!J:J,MATCH('Isaac 401k'!N687,'Retirement Calculator'!A:A,0),0),0)</f>
        <v>6404.7404596389215</v>
      </c>
      <c r="K687" s="455">
        <f t="shared" ca="1" si="53"/>
        <v>35070.98074093568</v>
      </c>
      <c r="L687" s="455">
        <f t="shared" ca="1" si="54"/>
        <v>8452106.3585655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8452106.3585655</v>
      </c>
      <c r="J688" s="455">
        <f t="array" ref="J688">IFERROR(INDEX('Retirement Calculator'!J:J,MATCH('Isaac 401k'!N688,'Retirement Calculator'!A:A,0),0),0)</f>
        <v>6404.7404596389215</v>
      </c>
      <c r="K688" s="455">
        <f t="shared" ca="1" si="53"/>
        <v>35190.423408774419</v>
      </c>
      <c r="L688" s="455">
        <f t="shared" ca="1" si="54"/>
        <v>8480892.0415146351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8480892.0415146351</v>
      </c>
      <c r="J689" s="455">
        <f t="array" ref="J689">IFERROR(INDEX('Retirement Calculator'!J:J,MATCH('Isaac 401k'!N689,'Retirement Calculator'!A:A,0),0),0)</f>
        <v>6404.7404596389215</v>
      </c>
      <c r="K689" s="455">
        <f t="shared" ca="1" si="53"/>
        <v>35310.363754395818</v>
      </c>
      <c r="L689" s="455">
        <f t="shared" ca="1" si="54"/>
        <v>8509797.6648093909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8509797.6648093909</v>
      </c>
      <c r="J690" s="455">
        <f t="array" ref="J690">IFERROR(INDEX('Retirement Calculator'!J:J,MATCH('Isaac 401k'!N690,'Retirement Calculator'!A:A,0),0),0)</f>
        <v>6404.7404596389215</v>
      </c>
      <c r="K690" s="455">
        <f t="shared" ca="1" si="53"/>
        <v>35430.803851457298</v>
      </c>
      <c r="L690" s="455">
        <f t="shared" ca="1" si="54"/>
        <v>8538823.7282012086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8538823.7282012086</v>
      </c>
      <c r="J691" s="455">
        <f t="array" ref="J691">IFERROR(INDEX('Retirement Calculator'!J:J,MATCH('Isaac 401k'!N691,'Retirement Calculator'!A:A,0),0),0)</f>
        <v>6404.7404596389215</v>
      </c>
      <c r="K691" s="455">
        <f t="shared" ca="1" si="53"/>
        <v>35551.745782256534</v>
      </c>
      <c r="L691" s="455">
        <f t="shared" ca="1" si="54"/>
        <v>8567970.7335238252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8567970.7335238252</v>
      </c>
      <c r="J692" s="455">
        <f t="array" ref="J692">IFERROR(INDEX('Retirement Calculator'!J:J,MATCH('Isaac 401k'!N692,'Retirement Calculator'!A:A,0),0),0)</f>
        <v>6404.7404596389215</v>
      </c>
      <c r="K692" s="455">
        <f t="shared" ca="1" si="53"/>
        <v>35673.191637767442</v>
      </c>
      <c r="L692" s="455">
        <f t="shared" ca="1" si="54"/>
        <v>8597239.1847019531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8597239.1847019531</v>
      </c>
      <c r="J693" s="455">
        <f t="array" ref="J693">IFERROR(INDEX('Retirement Calculator'!J:J,MATCH('Isaac 401k'!N693,'Retirement Calculator'!A:A,0),0),0)</f>
        <v>6404.7404596389215</v>
      </c>
      <c r="K693" s="455">
        <f t="shared" ca="1" si="53"/>
        <v>35795.143517676304</v>
      </c>
      <c r="L693" s="455">
        <f t="shared" ca="1" si="54"/>
        <v>8626629.5877599902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8626629.5877599902</v>
      </c>
      <c r="J694" s="455">
        <f t="array" ref="J694">IFERROR(INDEX('Retirement Calculator'!J:J,MATCH('Isaac 401k'!N694,'Retirement Calculator'!A:A,0),0),0)</f>
        <v>6404.7404596389215</v>
      </c>
      <c r="K694" s="455">
        <f t="shared" ca="1" si="53"/>
        <v>35917.603530418128</v>
      </c>
      <c r="L694" s="455">
        <f t="shared" ca="1" si="54"/>
        <v>8656142.4508307688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8656142.4508307688</v>
      </c>
      <c r="J695" s="455">
        <f t="array" ref="J695">IFERROR(INDEX('Retirement Calculator'!J:J,MATCH('Isaac 401k'!N695,'Retirement Calculator'!A:A,0),0),0)</f>
        <v>6404.7404596389215</v>
      </c>
      <c r="K695" s="455">
        <f t="shared" ca="1" si="53"/>
        <v>36040.573793213036</v>
      </c>
      <c r="L695" s="455">
        <f t="shared" ca="1" si="54"/>
        <v>8685778.284164343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8685778.284164343</v>
      </c>
      <c r="J696" s="455">
        <f t="array" ref="J696">IFERROR(INDEX('Retirement Calculator'!J:J,MATCH('Isaac 401k'!N696,'Retirement Calculator'!A:A,0),0),0)</f>
        <v>6404.7404596389215</v>
      </c>
      <c r="K696" s="455">
        <f t="shared" ca="1" si="53"/>
        <v>36164.056432102931</v>
      </c>
      <c r="L696" s="455">
        <f t="shared" ca="1" si="54"/>
        <v>8715537.6001368072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8715537.6001368072</v>
      </c>
      <c r="J697" s="455">
        <f t="array" ref="J697">IFERROR(INDEX('Retirement Calculator'!J:J,MATCH('Isaac 401k'!N697,'Retirement Calculator'!A:A,0),0),0)</f>
        <v>6404.7404596389215</v>
      </c>
      <c r="K697" s="455">
        <f t="shared" ca="1" si="53"/>
        <v>36288.053581988199</v>
      </c>
      <c r="L697" s="455">
        <f t="shared" ca="1" si="54"/>
        <v>8745420.913259156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8745420.913259156</v>
      </c>
      <c r="J698" s="455">
        <f t="array" ref="J698">IFERROR(INDEX('Retirement Calculator'!J:J,MATCH('Isaac 401k'!N698,'Retirement Calculator'!A:A,0),0),0)</f>
        <v>6404.7404596389215</v>
      </c>
      <c r="K698" s="455">
        <f t="shared" ca="1" si="53"/>
        <v>36412.567386664654</v>
      </c>
      <c r="L698" s="455">
        <f t="shared" ca="1" si="54"/>
        <v>8775428.7401861809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8775428.7401861809</v>
      </c>
      <c r="J699" s="455">
        <f t="array" ref="J699">IFERROR(INDEX('Retirement Calculator'!J:J,MATCH('Isaac 401k'!N699,'Retirement Calculator'!A:A,0),0),0)</f>
        <v>6404.7404596389215</v>
      </c>
      <c r="K699" s="455">
        <f t="shared" ca="1" si="53"/>
        <v>36537.599998860591</v>
      </c>
      <c r="L699" s="455">
        <f t="shared" ca="1" si="54"/>
        <v>8805561.599725401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8805561.599725401</v>
      </c>
      <c r="J700" s="455">
        <f t="array" ref="J700">IFERROR(INDEX('Retirement Calculator'!J:J,MATCH('Isaac 401k'!N700,'Retirement Calculator'!A:A,0),0),0)</f>
        <v>6404.7404596389215</v>
      </c>
      <c r="K700" s="455">
        <f t="shared" ca="1" si="53"/>
        <v>36663.153580274004</v>
      </c>
      <c r="L700" s="455">
        <f t="shared" ca="1" si="54"/>
        <v>8835820.0128460359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8835820.0128460359</v>
      </c>
      <c r="J701" s="455">
        <f t="array" ref="J701">IFERROR(INDEX('Retirement Calculator'!J:J,MATCH('Isaac 401k'!N701,'Retirement Calculator'!A:A,0),0),0)</f>
        <v>6404.7404596389215</v>
      </c>
      <c r="K701" s="455">
        <f t="shared" ca="1" si="53"/>
        <v>36789.230301609983</v>
      </c>
      <c r="L701" s="455">
        <f t="shared" ca="1" si="54"/>
        <v>8866204.5026880056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8866204.5026880056</v>
      </c>
      <c r="J702" s="455">
        <f t="array" ref="J702">IFERROR(INDEX('Retirement Calculator'!J:J,MATCH('Isaac 401k'!N702,'Retirement Calculator'!A:A,0),0),0)</f>
        <v>6404.7404596389215</v>
      </c>
      <c r="K702" s="455">
        <f t="shared" ca="1" si="53"/>
        <v>36915.832342618189</v>
      </c>
      <c r="L702" s="455">
        <f t="shared" ca="1" si="54"/>
        <v>8896715.5945709851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8896715.5945709851</v>
      </c>
      <c r="J703" s="455">
        <f t="array" ref="J703">IFERROR(INDEX('Retirement Calculator'!J:J,MATCH('Isaac 401k'!N703,'Retirement Calculator'!A:A,0),0),0)</f>
        <v>6404.7404596389215</v>
      </c>
      <c r="K703" s="455">
        <f t="shared" ca="1" si="53"/>
        <v>37042.961892130603</v>
      </c>
      <c r="L703" s="455">
        <f t="shared" ca="1" si="54"/>
        <v>8927353.8160034753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8927353.8160034753</v>
      </c>
      <c r="J704" s="455">
        <f t="array" ref="J704">IFERROR(INDEX('Retirement Calculator'!J:J,MATCH('Isaac 401k'!N704,'Retirement Calculator'!A:A,0),0),0)</f>
        <v>6404.7404596389215</v>
      </c>
      <c r="K704" s="455">
        <f t="shared" ca="1" si="53"/>
        <v>37170.621148099315</v>
      </c>
      <c r="L704" s="455">
        <f t="shared" ca="1" si="54"/>
        <v>8958119.6966919359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8958119.6966919359</v>
      </c>
      <c r="J705" s="455">
        <f t="array" ref="J705">IFERROR(INDEX('Retirement Calculator'!J:J,MATCH('Isaac 401k'!N705,'Retirement Calculator'!A:A,0),0),0)</f>
        <v>6404.7404596389215</v>
      </c>
      <c r="K705" s="455">
        <f t="shared" ca="1" si="53"/>
        <v>37298.812317634569</v>
      </c>
      <c r="L705" s="455">
        <f t="shared" ca="1" si="54"/>
        <v>8989013.7685499303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8989013.7685499303</v>
      </c>
      <c r="J706" s="455">
        <f t="array" ref="J706">IFERROR(INDEX('Retirement Calculator'!J:J,MATCH('Isaac 401k'!N706,'Retirement Calculator'!A:A,0),0),0)</f>
        <v>6404.7404596389215</v>
      </c>
      <c r="K706" s="455">
        <f t="shared" ca="1" si="53"/>
        <v>37427.537617042879</v>
      </c>
      <c r="L706" s="455">
        <f t="shared" ca="1" si="54"/>
        <v>9020036.5657073334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9020036.5657073334</v>
      </c>
      <c r="J707" s="455">
        <f t="array" ref="J707">IFERROR(INDEX('Retirement Calculator'!J:J,MATCH('Isaac 401k'!N707,'Retirement Calculator'!A:A,0),0),0)</f>
        <v>6404.7404596389215</v>
      </c>
      <c r="K707" s="455">
        <f t="shared" ca="1" si="53"/>
        <v>37556.799271865391</v>
      </c>
      <c r="L707" s="455">
        <f t="shared" ca="1" si="54"/>
        <v>9051188.6245195586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9051188.6245195586</v>
      </c>
      <c r="J708" s="455">
        <f t="array" ref="J708">IFERROR(INDEX('Retirement Calculator'!J:J,MATCH('Isaac 401k'!N708,'Retirement Calculator'!A:A,0),0),0)</f>
        <v>6404.7404596389215</v>
      </c>
      <c r="K708" s="455">
        <f t="shared" ca="1" si="53"/>
        <v>37686.599516916329</v>
      </c>
      <c r="L708" s="455">
        <f t="shared" ca="1" si="54"/>
        <v>9082470.4835768361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9082470.4835768361</v>
      </c>
      <c r="J709" s="455">
        <f t="array" ref="J709">IFERROR(INDEX('Retirement Calculator'!J:J,MATCH('Isaac 401k'!N709,'Retirement Calculator'!A:A,0),0),0)</f>
        <v>6404.7404596389215</v>
      </c>
      <c r="K709" s="455">
        <f t="shared" ca="1" si="53"/>
        <v>37816.940596321649</v>
      </c>
      <c r="L709" s="455">
        <f t="shared" ca="1" si="54"/>
        <v>9113882.6837135181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9113882.6837135181</v>
      </c>
      <c r="J710" s="455">
        <f t="array" ref="J710">IFERROR(INDEX('Retirement Calculator'!J:J,MATCH('Isaac 401k'!N710,'Retirement Calculator'!A:A,0),0),0)</f>
        <v>6404.7404596389215</v>
      </c>
      <c r="K710" s="455">
        <f t="shared" ca="1" si="53"/>
        <v>37947.82476355783</v>
      </c>
      <c r="L710" s="455">
        <f t="shared" ca="1" si="54"/>
        <v>9145425.7680174354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9145425.7680174354</v>
      </c>
      <c r="J711" s="455">
        <f t="array" ref="J711">IFERROR(INDEX('Retirement Calculator'!J:J,MATCH('Isaac 401k'!N711,'Retirement Calculator'!A:A,0),0),0)</f>
        <v>6404.7404596389215</v>
      </c>
      <c r="K711" s="455">
        <f t="shared" ca="1" si="53"/>
        <v>38079.254281490816</v>
      </c>
      <c r="L711" s="455">
        <f t="shared" ca="1" si="54"/>
        <v>9177100.2818392869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9177100.2818392869</v>
      </c>
      <c r="J712" s="455">
        <f t="array" ref="J712">IFERROR(INDEX('Retirement Calculator'!J:J,MATCH('Isaac 401k'!N712,'Retirement Calculator'!A:A,0),0),0)</f>
        <v>6404.7404596389215</v>
      </c>
      <c r="K712" s="455">
        <f t="shared" ca="1" si="53"/>
        <v>38211.2314224152</v>
      </c>
      <c r="L712" s="455">
        <f t="shared" ca="1" si="54"/>
        <v>9208906.7728020623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9208906.7728020623</v>
      </c>
      <c r="J713" s="455">
        <f t="array" ref="J713">IFERROR(INDEX('Retirement Calculator'!J:J,MATCH('Isaac 401k'!N713,'Retirement Calculator'!A:A,0),0),0)</f>
        <v>6404.7404596389215</v>
      </c>
      <c r="K713" s="455">
        <f t="shared" ca="1" si="53"/>
        <v>38343.758468093431</v>
      </c>
      <c r="L713" s="455">
        <f t="shared" ca="1" si="54"/>
        <v>9240845.7908105161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9240845.7908105161</v>
      </c>
      <c r="J714" s="455">
        <f t="array" ref="J714">IFERROR(INDEX('Retirement Calculator'!J:J,MATCH('Isaac 401k'!N714,'Retirement Calculator'!A:A,0),0),0)</f>
        <v>6404.7404596389215</v>
      </c>
      <c r="K714" s="455">
        <f t="shared" ca="1" si="53"/>
        <v>38476.83770979532</v>
      </c>
      <c r="L714" s="455">
        <f t="shared" ca="1" si="54"/>
        <v>9272917.8880606722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9272917.8880606722</v>
      </c>
      <c r="J715" s="455">
        <f t="array" ref="J715">IFERROR(INDEX('Retirement Calculator'!J:J,MATCH('Isaac 401k'!N715,'Retirement Calculator'!A:A,0),0),0)</f>
        <v>6404.7404596389215</v>
      </c>
      <c r="K715" s="455">
        <f t="shared" ca="1" si="53"/>
        <v>38610.471448337637</v>
      </c>
      <c r="L715" s="455">
        <f t="shared" ca="1" si="54"/>
        <v>9305123.6190493703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9305123.6190493703</v>
      </c>
      <c r="J716" s="455">
        <f t="array" ref="J716">IFERROR(INDEX('Retirement Calculator'!J:J,MATCH('Isaac 401k'!N716,'Retirement Calculator'!A:A,0),0),0)</f>
        <v>6404.7404596389215</v>
      </c>
      <c r="K716" s="455">
        <f t="shared" ca="1" si="53"/>
        <v>38744.661994123875</v>
      </c>
      <c r="L716" s="455">
        <f t="shared" ca="1" si="54"/>
        <v>9337463.5405838545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9337463.5405838545</v>
      </c>
      <c r="J717" s="455">
        <f t="array" ref="J717">IFERROR(INDEX('Retirement Calculator'!J:J,MATCH('Isaac 401k'!N717,'Retirement Calculator'!A:A,0),0),0)</f>
        <v>6404.7404596389215</v>
      </c>
      <c r="K717" s="455">
        <f t="shared" ca="1" si="53"/>
        <v>38879.411667184228</v>
      </c>
      <c r="L717" s="455">
        <f t="shared" ca="1" si="54"/>
        <v>9369938.2117913999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9369938.2117913999</v>
      </c>
      <c r="J718" s="455">
        <f t="array" ref="J718">IFERROR(INDEX('Retirement Calculator'!J:J,MATCH('Isaac 401k'!N718,'Retirement Calculator'!A:A,0),0),0)</f>
        <v>6404.7404596389215</v>
      </c>
      <c r="K718" s="455">
        <f t="shared" ca="1" si="53"/>
        <v>39014.722797215669</v>
      </c>
      <c r="L718" s="455">
        <f t="shared" ca="1" si="54"/>
        <v>9402548.1941289753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9402548.1941289753</v>
      </c>
      <c r="J719" s="455">
        <f t="array" ref="J719">IFERROR(INDEX('Retirement Calculator'!J:J,MATCH('Isaac 401k'!N719,'Retirement Calculator'!A:A,0),0),0)</f>
        <v>6404.7404596389215</v>
      </c>
      <c r="K719" s="455">
        <f t="shared" ca="1" si="53"/>
        <v>39150.597723622232</v>
      </c>
      <c r="L719" s="455">
        <f t="shared" ca="1" si="54"/>
        <v>9435294.0513929576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9435294.0513929576</v>
      </c>
      <c r="J720" s="455">
        <f t="array" ref="J720">IFERROR(INDEX('Retirement Calculator'!J:J,MATCH('Isaac 401k'!N720,'Retirement Calculator'!A:A,0),0),0)</f>
        <v>6404.7404596389215</v>
      </c>
      <c r="K720" s="455">
        <f t="shared" ca="1" si="53"/>
        <v>39287.038795555491</v>
      </c>
      <c r="L720" s="455">
        <f t="shared" ca="1" si="54"/>
        <v>9468176.349728873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9468176.349728873</v>
      </c>
      <c r="J721" s="455">
        <f t="array" ref="J721">IFERROR(INDEX('Retirement Calculator'!J:J,MATCH('Isaac 401k'!N721,'Retirement Calculator'!A:A,0),0),0)</f>
        <v>6404.7404596389215</v>
      </c>
      <c r="K721" s="455">
        <f t="shared" ca="1" si="53"/>
        <v>39424.048371955141</v>
      </c>
      <c r="L721" s="455">
        <f t="shared" ca="1" si="54"/>
        <v>9501195.6576411892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9501195.6576411892</v>
      </c>
      <c r="J722" s="455">
        <f t="array" ref="J722">IFERROR(INDEX('Retirement Calculator'!J:J,MATCH('Isaac 401k'!N722,'Retirement Calculator'!A:A,0),0),0)</f>
        <v>6404.7404596389215</v>
      </c>
      <c r="K722" s="455">
        <f t="shared" ca="1" si="53"/>
        <v>39561.628821589788</v>
      </c>
      <c r="L722" s="455">
        <f t="shared" ca="1" si="54"/>
        <v>9534352.5460031386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9534352.5460031386</v>
      </c>
      <c r="J723" s="455">
        <f t="array" ref="J723">IFERROR(INDEX('Retirement Calculator'!J:J,MATCH('Isaac 401k'!N723,'Retirement Calculator'!A:A,0),0),0)</f>
        <v>6404.7404596389215</v>
      </c>
      <c r="K723" s="455">
        <f t="shared" ca="1" si="53"/>
        <v>39699.782523097914</v>
      </c>
      <c r="L723" s="455">
        <f t="shared" ca="1" si="54"/>
        <v>9567647.5880665965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9567647.5880665965</v>
      </c>
      <c r="J724" s="455">
        <f t="array" ref="J724">IFERROR(INDEX('Retirement Calculator'!J:J,MATCH('Isaac 401k'!N724,'Retirement Calculator'!A:A,0),0),0)</f>
        <v>6404.7404596389215</v>
      </c>
      <c r="K724" s="455">
        <f t="shared" ca="1" si="53"/>
        <v>39838.511865028988</v>
      </c>
      <c r="L724" s="455">
        <f t="shared" ca="1" si="54"/>
        <v>9601081.3594719861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9601081.3594719861</v>
      </c>
      <c r="J725" s="455">
        <f t="array" ref="J725">IFERROR(INDEX('Retirement Calculator'!J:J,MATCH('Isaac 401k'!N725,'Retirement Calculator'!A:A,0),0),0)</f>
        <v>6404.7404596389215</v>
      </c>
      <c r="K725" s="455">
        <f t="shared" ca="1" si="53"/>
        <v>39977.819245884777</v>
      </c>
      <c r="L725" s="455">
        <f t="shared" ca="1" si="54"/>
        <v>9634654.4382582307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9634654.4382582307</v>
      </c>
      <c r="J726" s="455">
        <f t="array" ref="J726">IFERROR(INDEX('Retirement Calculator'!J:J,MATCH('Isaac 401k'!N726,'Retirement Calculator'!A:A,0),0),0)</f>
        <v>6404.7404596389215</v>
      </c>
      <c r="K726" s="455">
        <f t="shared" ca="1" si="53"/>
        <v>40117.707074160797</v>
      </c>
      <c r="L726" s="455">
        <f t="shared" ca="1" si="54"/>
        <v>9668367.4048727527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9668367.4048727527</v>
      </c>
      <c r="J727" s="455">
        <f t="array" ref="J727">IFERROR(INDEX('Retirement Calculator'!J:J,MATCH('Isaac 401k'!N727,'Retirement Calculator'!A:A,0),0),0)</f>
        <v>6404.7404596389215</v>
      </c>
      <c r="K727" s="455">
        <f t="shared" ca="1" si="53"/>
        <v>40258.17776838797</v>
      </c>
      <c r="L727" s="455">
        <f t="shared" ca="1" si="54"/>
        <v>9702220.8421815019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9702220.8421815019</v>
      </c>
      <c r="J728" s="455">
        <f t="array" ref="J728">IFERROR(INDEX('Retirement Calculator'!J:J,MATCH('Isaac 401k'!N728,'Retirement Calculator'!A:A,0),0),0)</f>
        <v>6404.7404596389215</v>
      </c>
      <c r="K728" s="455">
        <f t="shared" ca="1" si="53"/>
        <v>40399.233757174428</v>
      </c>
      <c r="L728" s="455">
        <f t="shared" ca="1" si="54"/>
        <v>9736215.335479036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9736215.335479036</v>
      </c>
      <c r="J729" s="455">
        <f t="array" ref="J729">IFERROR(INDEX('Retirement Calculator'!J:J,MATCH('Isaac 401k'!N729,'Retirement Calculator'!A:A,0),0),0)</f>
        <v>6404.7404596389215</v>
      </c>
      <c r="K729" s="455">
        <f t="shared" ca="1" si="53"/>
        <v>40540.877479247487</v>
      </c>
      <c r="L729" s="455">
        <f t="shared" ca="1" si="54"/>
        <v>9770351.4724986441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9770351.4724986441</v>
      </c>
      <c r="J730" s="455">
        <f t="array" ref="J730">IFERROR(INDEX('Retirement Calculator'!J:J,MATCH('Isaac 401k'!N730,'Retirement Calculator'!A:A,0),0),0)</f>
        <v>6404.7404596389215</v>
      </c>
      <c r="K730" s="455">
        <f t="shared" ca="1" si="53"/>
        <v>40683.111383495852</v>
      </c>
      <c r="L730" s="455">
        <f t="shared" ca="1" si="54"/>
        <v>9804629.8434225004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9804629.8434225004</v>
      </c>
      <c r="J731" s="455">
        <f t="array" ref="J731">IFERROR(INDEX('Retirement Calculator'!J:J,MATCH('Isaac 401k'!N731,'Retirement Calculator'!A:A,0),0),0)</f>
        <v>6404.7404596389215</v>
      </c>
      <c r="K731" s="455">
        <f t="shared" ca="1" si="53"/>
        <v>40825.937929011918</v>
      </c>
      <c r="L731" s="455">
        <f t="shared" ca="1" si="54"/>
        <v>9839051.0408918727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9839051.0408918727</v>
      </c>
      <c r="J732" s="455">
        <f t="array" ref="J732">IFERROR(INDEX('Retirement Calculator'!J:J,MATCH('Isaac 401k'!N732,'Retirement Calculator'!A:A,0),0),0)</f>
        <v>6404.7404596389215</v>
      </c>
      <c r="K732" s="455">
        <f t="shared" ca="1" si="53"/>
        <v>40969.359585134305</v>
      </c>
      <c r="L732" s="455">
        <f t="shared" ca="1" si="54"/>
        <v>9873615.6600173675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9873615.6600173675</v>
      </c>
      <c r="J733" s="455">
        <f t="array" ref="J733">IFERROR(INDEX('Retirement Calculator'!J:J,MATCH('Isaac 401k'!N733,'Retirement Calculator'!A:A,0),0),0)</f>
        <v>6404.7404596389215</v>
      </c>
      <c r="K733" s="455">
        <f t="shared" ca="1" si="53"/>
        <v>41113.378831490532</v>
      </c>
      <c r="L733" s="455">
        <f t="shared" ca="1" si="54"/>
        <v>9908324.2983892187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9908324.2983892187</v>
      </c>
      <c r="J734" s="455">
        <f t="array" ref="J734">IFERROR(INDEX('Retirement Calculator'!J:J,MATCH('Isaac 401k'!N734,'Retirement Calculator'!A:A,0),0),0)</f>
        <v>6404.7404596389215</v>
      </c>
      <c r="K734" s="455">
        <f t="shared" ca="1" si="53"/>
        <v>41257.998158039911</v>
      </c>
      <c r="L734" s="455">
        <f t="shared" ca="1" si="54"/>
        <v>9943177.5560876187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9943177.5560876187</v>
      </c>
      <c r="J735" s="455">
        <f t="array" ref="J735">IFERROR(INDEX('Retirement Calculator'!J:J,MATCH('Isaac 401k'!N735,'Retirement Calculator'!A:A,0),0),0)</f>
        <v>6404.7404596389215</v>
      </c>
      <c r="K735" s="455">
        <f t="shared" ca="1" si="53"/>
        <v>41403.220065116577</v>
      </c>
      <c r="L735" s="455">
        <f t="shared" ca="1" si="54"/>
        <v>9978176.035693096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9978176.035693096</v>
      </c>
      <c r="J736" s="455">
        <f t="array" ref="J736">IFERROR(INDEX('Retirement Calculator'!J:J,MATCH('Isaac 401k'!N736,'Retirement Calculator'!A:A,0),0),0)</f>
        <v>6404.7404596389215</v>
      </c>
      <c r="K736" s="455">
        <f t="shared" ca="1" si="53"/>
        <v>41549.047063472732</v>
      </c>
      <c r="L736" s="455">
        <f t="shared" ca="1" si="54"/>
        <v>10013320.34229693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10013320.34229693</v>
      </c>
      <c r="J737" s="455">
        <f t="array" ref="J737">IFERROR(INDEX('Retirement Calculator'!J:J,MATCH('Isaac 401k'!N737,'Retirement Calculator'!A:A,0),0),0)</f>
        <v>6404.7404596389215</v>
      </c>
      <c r="K737" s="455">
        <f t="shared" ca="1" si="53"/>
        <v>41695.481674322044</v>
      </c>
      <c r="L737" s="455">
        <f t="shared" ca="1" si="54"/>
        <v>10048611.083511613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10048611.083511613</v>
      </c>
      <c r="J738" s="455">
        <f t="array" ref="J738">IFERROR(INDEX('Retirement Calculator'!J:J,MATCH('Isaac 401k'!N738,'Retirement Calculator'!A:A,0),0),0)</f>
        <v>6404.7404596389215</v>
      </c>
      <c r="K738" s="455">
        <f t="shared" ca="1" si="53"/>
        <v>41842.526429383222</v>
      </c>
      <c r="L738" s="455">
        <f t="shared" ca="1" si="54"/>
        <v>10084048.869481357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10084048.869481357</v>
      </c>
      <c r="J739" s="455">
        <f t="array" ref="J739">IFERROR(INDEX('Retirement Calculator'!J:J,MATCH('Isaac 401k'!N739,'Retirement Calculator'!A:A,0),0),0)</f>
        <v>6404.7404596389215</v>
      </c>
      <c r="K739" s="455">
        <f t="shared" ca="1" si="53"/>
        <v>41990.183870923822</v>
      </c>
      <c r="L739" s="455">
        <f t="shared" ca="1" si="54"/>
        <v>10119634.312892642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10119634.312892642</v>
      </c>
      <c r="J740" s="455">
        <f t="array" ref="J740">IFERROR(INDEX('Retirement Calculator'!J:J,MATCH('Isaac 401k'!N740,'Retirement Calculator'!A:A,0),0),0)</f>
        <v>6404.7404596389215</v>
      </c>
      <c r="K740" s="455">
        <f t="shared" ca="1" si="53"/>
        <v>42138.456551804178</v>
      </c>
      <c r="L740" s="455">
        <f t="shared" ca="1" si="54"/>
        <v>10155368.028984806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10155368.028984806</v>
      </c>
      <c r="J741" s="455">
        <f t="array" ref="J741">IFERROR(INDEX('Retirement Calculator'!J:J,MATCH('Isaac 401k'!N741,'Retirement Calculator'!A:A,0),0),0)</f>
        <v>6404.7404596389215</v>
      </c>
      <c r="K741" s="455">
        <f t="shared" ca="1" si="53"/>
        <v>42287.347035521525</v>
      </c>
      <c r="L741" s="455">
        <f t="shared" ca="1" si="54"/>
        <v>10191250.635560688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10191250.635560688</v>
      </c>
      <c r="J742" s="455">
        <f t="array" ref="J742">IFERROR(INDEX('Retirement Calculator'!J:J,MATCH('Isaac 401k'!N742,'Retirement Calculator'!A:A,0),0),0)</f>
        <v>6404.7404596389215</v>
      </c>
      <c r="K742" s="455">
        <f t="shared" ca="1" si="53"/>
        <v>42436.857896254369</v>
      </c>
      <c r="L742" s="455">
        <f t="shared" ca="1" si="54"/>
        <v>10227282.752997302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10227282.752997302</v>
      </c>
      <c r="J743" s="455">
        <f t="array" ref="J743">IFERROR(INDEX('Retirement Calculator'!J:J,MATCH('Isaac 401k'!N743,'Retirement Calculator'!A:A,0),0),0)</f>
        <v>6404.7404596389215</v>
      </c>
      <c r="K743" s="455">
        <f t="shared" ca="1" si="53"/>
        <v>42586.991718906924</v>
      </c>
      <c r="L743" s="455">
        <f t="shared" ca="1" si="54"/>
        <v>10263465.004256569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10263465.004256569</v>
      </c>
      <c r="J744" s="455">
        <f t="array" ref="J744">IFERROR(INDEX('Retirement Calculator'!J:J,MATCH('Isaac 401k'!N744,'Retirement Calculator'!A:A,0),0),0)</f>
        <v>6404.7404596389215</v>
      </c>
      <c r="K744" s="455">
        <f t="shared" ca="1" si="53"/>
        <v>42737.751099153873</v>
      </c>
      <c r="L744" s="455">
        <f t="shared" ca="1" si="54"/>
        <v>10299798.014896084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10299798.014896084</v>
      </c>
      <c r="J745" s="455">
        <f t="array" ref="J745">IFERROR(INDEX('Retirement Calculator'!J:J,MATCH('Isaac 401k'!N745,'Retirement Calculator'!A:A,0),0),0)</f>
        <v>6404.7404596389215</v>
      </c>
      <c r="K745" s="455">
        <f t="shared" ca="1" si="53"/>
        <v>42889.138643485181</v>
      </c>
      <c r="L745" s="455">
        <f t="shared" ca="1" si="54"/>
        <v>10336282.413079929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10336282.413079929</v>
      </c>
      <c r="J746" s="455">
        <f t="array" ref="J746">IFERROR(INDEX('Retirement Calculator'!J:J,MATCH('Isaac 401k'!N746,'Retirement Calculator'!A:A,0),0),0)</f>
        <v>6404.7404596389215</v>
      </c>
      <c r="K746" s="455">
        <f t="shared" ca="1" si="53"/>
        <v>43041.156969251206</v>
      </c>
      <c r="L746" s="455">
        <f t="shared" ca="1" si="54"/>
        <v>10372918.82958954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10372918.82958954</v>
      </c>
      <c r="J747" s="455">
        <f t="array" ref="J747">IFERROR(INDEX('Retirement Calculator'!J:J,MATCH('Isaac 401k'!N747,'Retirement Calculator'!A:A,0),0),0)</f>
        <v>6404.7404596389215</v>
      </c>
      <c r="K747" s="455">
        <f t="shared" ca="1" si="53"/>
        <v>43193.808704707917</v>
      </c>
      <c r="L747" s="455">
        <f t="shared" ca="1" si="54"/>
        <v>10409707.897834608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10409707.897834608</v>
      </c>
      <c r="J748" s="455">
        <f t="array" ref="J748">IFERROR(INDEX('Retirement Calculator'!J:J,MATCH('Isaac 401k'!N748,'Retirement Calculator'!A:A,0),0),0)</f>
        <v>6404.7404596389215</v>
      </c>
      <c r="K748" s="455">
        <f t="shared" ca="1" si="53"/>
        <v>43347.096489062373</v>
      </c>
      <c r="L748" s="455">
        <f t="shared" ca="1" si="54"/>
        <v>10446650.253864031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10446650.253864031</v>
      </c>
      <c r="J749" s="455">
        <f t="array" ref="J749">IFERROR(INDEX('Retirement Calculator'!J:J,MATCH('Isaac 401k'!N749,'Retirement Calculator'!A:A,0),0),0)</f>
        <v>6404.7404596389215</v>
      </c>
      <c r="K749" s="455">
        <f t="shared" ca="1" si="53"/>
        <v>43501.022972518302</v>
      </c>
      <c r="L749" s="455">
        <f t="shared" ca="1" si="54"/>
        <v>10483746.53637691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10483746.53637691</v>
      </c>
      <c r="J750" s="455">
        <f t="array" ref="J750">IFERROR(INDEX('Retirement Calculator'!J:J,MATCH('Isaac 401k'!N750,'Retirement Calculator'!A:A,0),0),0)</f>
        <v>6404.7404596389215</v>
      </c>
      <c r="K750" s="455">
        <f t="shared" ca="1" si="53"/>
        <v>43655.590816321957</v>
      </c>
      <c r="L750" s="455">
        <f t="shared" ca="1" si="54"/>
        <v>10520997.386733593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10520997.386733593</v>
      </c>
      <c r="J751" s="455">
        <f t="array" ref="J751">IFERROR(INDEX('Retirement Calculator'!J:J,MATCH('Isaac 401k'!N751,'Retirement Calculator'!A:A,0),0),0)</f>
        <v>6404.7404596389215</v>
      </c>
      <c r="K751" s="455">
        <f t="shared" ca="1" si="53"/>
        <v>43810.802692808138</v>
      </c>
      <c r="L751" s="455">
        <f t="shared" ca="1" si="54"/>
        <v>10558403.448966762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10558403.448966762</v>
      </c>
      <c r="J752" s="455">
        <f t="array" ref="J752">IFERROR(INDEX('Retirement Calculator'!J:J,MATCH('Isaac 401k'!N752,'Retirement Calculator'!A:A,0),0),0)</f>
        <v>6404.7404596389215</v>
      </c>
      <c r="K752" s="455">
        <f t="shared" ca="1" si="53"/>
        <v>43966.661285446346</v>
      </c>
      <c r="L752" s="455">
        <f t="shared" ca="1" si="54"/>
        <v>10595965.369792569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10595965.369792569</v>
      </c>
      <c r="J753" s="455">
        <f t="array" ref="J753">IFERROR(INDEX('Retirement Calculator'!J:J,MATCH('Isaac 401k'!N753,'Retirement Calculator'!A:A,0),0),0)</f>
        <v>6404.7404596389215</v>
      </c>
      <c r="K753" s="455">
        <f t="shared" ca="1" si="53"/>
        <v>44123.169288887206</v>
      </c>
      <c r="L753" s="455">
        <f t="shared" ca="1" si="54"/>
        <v>10633683.798621817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10633683.798621817</v>
      </c>
      <c r="J754" s="455">
        <f t="array" ref="J754">IFERROR(INDEX('Retirement Calculator'!J:J,MATCH('Isaac 401k'!N754,'Retirement Calculator'!A:A,0),0),0)</f>
        <v>6404.7404596389215</v>
      </c>
      <c r="K754" s="455">
        <f t="shared" ca="1" si="53"/>
        <v>44280.329409009071</v>
      </c>
      <c r="L754" s="455">
        <f t="shared" ca="1" si="54"/>
        <v>10671559.387571186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10671559.387571186</v>
      </c>
      <c r="J755" s="455">
        <f t="array" ref="J755">IFERROR(INDEX('Retirement Calculator'!J:J,MATCH('Isaac 401k'!N755,'Retirement Calculator'!A:A,0),0),0)</f>
        <v>6404.7404596389215</v>
      </c>
      <c r="K755" s="455">
        <f t="shared" ca="1" si="53"/>
        <v>44438.144362964777</v>
      </c>
      <c r="L755" s="455">
        <f t="shared" ca="1" si="54"/>
        <v>10709592.791474512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10709592.791474512</v>
      </c>
      <c r="J756" s="455">
        <f t="array" ref="J756">IFERROR(INDEX('Retirement Calculator'!J:J,MATCH('Isaac 401k'!N756,'Retirement Calculator'!A:A,0),0),0)</f>
        <v>6404.7404596389215</v>
      </c>
      <c r="K756" s="455">
        <f t="shared" ca="1" si="53"/>
        <v>44596.616879228633</v>
      </c>
      <c r="L756" s="455">
        <f t="shared" ca="1" si="54"/>
        <v>10747784.667894101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10747784.667894101</v>
      </c>
      <c r="J757" s="455">
        <f t="array" ref="J757">IFERROR(INDEX('Retirement Calculator'!J:J,MATCH('Isaac 401k'!N757,'Retirement Calculator'!A:A,0),0),0)</f>
        <v>6404.7404596389215</v>
      </c>
      <c r="K757" s="455">
        <f t="shared" ca="1" si="53"/>
        <v>44755.749697643587</v>
      </c>
      <c r="L757" s="455">
        <f t="shared" ca="1" si="54"/>
        <v>10786135.677132105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10786135.677132105</v>
      </c>
      <c r="J758" s="455">
        <f t="array" ref="J758">IFERROR(INDEX('Retirement Calculator'!J:J,MATCH('Isaac 401k'!N758,'Retirement Calculator'!A:A,0),0),0)</f>
        <v>6404.7404596389215</v>
      </c>
      <c r="K758" s="455">
        <f t="shared" ca="1" si="53"/>
        <v>44915.54556946861</v>
      </c>
      <c r="L758" s="455">
        <f t="shared" ca="1" si="54"/>
        <v>10824646.482241934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10824646.482241934</v>
      </c>
      <c r="J759" s="455">
        <f t="array" ref="J759">IFERROR(INDEX('Retirement Calculator'!J:J,MATCH('Isaac 401k'!N759,'Retirement Calculator'!A:A,0),0),0)</f>
        <v>6404.7404596389215</v>
      </c>
      <c r="K759" s="455">
        <f t="shared" ca="1" si="53"/>
        <v>45076.00725742623</v>
      </c>
      <c r="L759" s="455">
        <f t="shared" ca="1" si="54"/>
        <v>10863317.749039721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10863317.749039721</v>
      </c>
      <c r="J760" s="455">
        <f t="array" ref="J760">IFERROR(INDEX('Retirement Calculator'!J:J,MATCH('Isaac 401k'!N760,'Retirement Calculator'!A:A,0),0),0)</f>
        <v>6404.7404596389215</v>
      </c>
      <c r="K760" s="455">
        <f t="shared" ca="1" si="53"/>
        <v>45237.137535750335</v>
      </c>
      <c r="L760" s="455">
        <f t="shared" ca="1" si="54"/>
        <v>10902150.146115832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10902150.146115832</v>
      </c>
      <c r="J761" s="455">
        <f t="array" ref="J761">IFERROR(INDEX('Retirement Calculator'!J:J,MATCH('Isaac 401k'!N761,'Retirement Calculator'!A:A,0),0),0)</f>
        <v>6404.7404596389215</v>
      </c>
      <c r="K761" s="455">
        <f t="shared" ca="1" si="53"/>
        <v>45398.939190234138</v>
      </c>
      <c r="L761" s="455">
        <f t="shared" ca="1" si="54"/>
        <v>10941144.344846427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10941144.344846427</v>
      </c>
      <c r="J762" s="455">
        <f t="array" ref="J762">IFERROR(INDEX('Retirement Calculator'!J:J,MATCH('Isaac 401k'!N762,'Retirement Calculator'!A:A,0),0),0)</f>
        <v>6404.7404596389215</v>
      </c>
      <c r="K762" s="455">
        <f t="shared" ca="1" si="53"/>
        <v>45561.415018278283</v>
      </c>
      <c r="L762" s="455">
        <f t="shared" ca="1" si="54"/>
        <v>10980301.019405067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10980301.019405067</v>
      </c>
      <c r="J763" s="455">
        <f t="array" ref="J763">IFERROR(INDEX('Retirement Calculator'!J:J,MATCH('Isaac 401k'!N763,'Retirement Calculator'!A:A,0),0),0)</f>
        <v>6404.7404596389215</v>
      </c>
      <c r="K763" s="455">
        <f t="shared" ca="1" si="53"/>
        <v>45724.567828939282</v>
      </c>
      <c r="L763" s="455">
        <f t="shared" ca="1" si="54"/>
        <v>11019620.846774366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11019620.846774366</v>
      </c>
      <c r="J764" s="455">
        <f t="array" ref="J764">IFERROR(INDEX('Retirement Calculator'!J:J,MATCH('Isaac 401k'!N764,'Retirement Calculator'!A:A,0),0),0)</f>
        <v>6404.7404596389215</v>
      </c>
      <c r="K764" s="455">
        <f t="shared" ca="1" si="53"/>
        <v>45888.400442978025</v>
      </c>
      <c r="L764" s="455">
        <f t="shared" ca="1" si="54"/>
        <v>11059104.506757705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11059104.506757705</v>
      </c>
      <c r="J765" s="455">
        <f t="array" ref="J765">IFERROR(INDEX('Retirement Calculator'!J:J,MATCH('Isaac 401k'!N765,'Retirement Calculator'!A:A,0),0),0)</f>
        <v>6404.7404596389215</v>
      </c>
      <c r="K765" s="455">
        <f t="shared" ca="1" si="53"/>
        <v>46052.915692908602</v>
      </c>
      <c r="L765" s="455">
        <f t="shared" ca="1" si="54"/>
        <v>11098752.681990974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11098752.681990974</v>
      </c>
      <c r="J766" s="455">
        <f t="array" ref="J766">IFERROR(INDEX('Retirement Calculator'!J:J,MATCH('Isaac 401k'!N766,'Retirement Calculator'!A:A,0),0),0)</f>
        <v>6404.7404596389215</v>
      </c>
      <c r="K766" s="455">
        <f t="shared" ca="1" si="53"/>
        <v>46218.116423047228</v>
      </c>
      <c r="L766" s="455">
        <f t="shared" ca="1" si="54"/>
        <v>11138566.057954382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11138566.057954382</v>
      </c>
      <c r="J767" s="455">
        <f t="array" ref="J767">IFERROR(INDEX('Retirement Calculator'!J:J,MATCH('Isaac 401k'!N767,'Retirement Calculator'!A:A,0),0),0)</f>
        <v>6404.7404596389215</v>
      </c>
      <c r="K767" s="455">
        <f t="shared" ca="1" si="53"/>
        <v>46384.00548956143</v>
      </c>
      <c r="L767" s="455">
        <f t="shared" ca="1" si="54"/>
        <v>11178545.322984304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11178545.322984304</v>
      </c>
      <c r="J768" s="455">
        <f t="array" ref="J768">IFERROR(INDEX('Retirement Calculator'!J:J,MATCH('Isaac 401k'!N768,'Retirement Calculator'!A:A,0),0),0)</f>
        <v>6404.7404596389215</v>
      </c>
      <c r="K768" s="455">
        <f t="shared" ca="1" si="53"/>
        <v>46550.585760519432</v>
      </c>
      <c r="L768" s="455">
        <f t="shared" ca="1" si="54"/>
        <v>11218691.168285184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11218691.168285184</v>
      </c>
      <c r="J769" s="455">
        <f t="array" ref="J769">IFERROR(INDEX('Retirement Calculator'!J:J,MATCH('Isaac 401k'!N769,'Retirement Calculator'!A:A,0),0),0)</f>
        <v>6404.7404596389215</v>
      </c>
      <c r="K769" s="455">
        <f t="shared" ca="1" si="53"/>
        <v>46717.860115939766</v>
      </c>
      <c r="L769" s="455">
        <f t="shared" ca="1" si="54"/>
        <v>11259004.287941484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11259004.287941484</v>
      </c>
      <c r="J770" s="455">
        <f t="array" ref="J770">IFERROR(INDEX('Retirement Calculator'!J:J,MATCH('Isaac 401k'!N770,'Retirement Calculator'!A:A,0),0),0)</f>
        <v>6404.7404596389215</v>
      </c>
      <c r="K770" s="455">
        <f t="shared" ca="1" si="53"/>
        <v>46885.831447841018</v>
      </c>
      <c r="L770" s="455">
        <f t="shared" ca="1" si="54"/>
        <v>11299485.378929686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11299485.378929686</v>
      </c>
      <c r="J771" s="455">
        <f t="array" ref="J771">IFERROR(INDEX('Retirement Calculator'!J:J,MATCH('Isaac 401k'!N771,'Retirement Calculator'!A:A,0),0),0)</f>
        <v>6404.7404596389215</v>
      </c>
      <c r="K771" s="455">
        <f t="shared" ca="1" si="53"/>
        <v>47054.502660291859</v>
      </c>
      <c r="L771" s="455">
        <f t="shared" ca="1" si="54"/>
        <v>11340135.141130337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11340135.141130337</v>
      </c>
      <c r="J772" s="455">
        <f t="array" ref="J772">IFERROR(INDEX('Retirement Calculator'!J:J,MATCH('Isaac 401k'!N772,'Retirement Calculator'!A:A,0),0),0)</f>
        <v>6404.7404596389215</v>
      </c>
      <c r="K772" s="455">
        <f t="shared" ca="1" si="53"/>
        <v>47223.876669461242</v>
      </c>
      <c r="L772" s="455">
        <f t="shared" ca="1" si="54"/>
        <v>11380954.277340159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11380954.277340159</v>
      </c>
      <c r="J773" s="455">
        <f t="array" ref="J773">IFERROR(INDEX('Retirement Calculator'!J:J,MATCH('Isaac 401k'!N773,'Retirement Calculator'!A:A,0),0),0)</f>
        <v>6404.7404596389215</v>
      </c>
      <c r="K773" s="455">
        <f t="shared" ref="K773:K1027" ca="1" si="79">IPMT(M773/12,1,12,-I773+J773,,0)</f>
        <v>47393.956403668832</v>
      </c>
      <c r="L773" s="455">
        <f t="shared" ref="L773:L1027" ca="1" si="80">I773-J773+K773</f>
        <v>11421943.493284188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11421943.493284188</v>
      </c>
      <c r="J774" s="455">
        <f t="array" ref="J774">IFERROR(INDEX('Retirement Calculator'!J:J,MATCH('Isaac 401k'!N774,'Retirement Calculator'!A:A,0),0),0)</f>
        <v>6404.7404596389215</v>
      </c>
      <c r="K774" s="455">
        <f t="shared" ca="1" si="79"/>
        <v>47564.74480343562</v>
      </c>
      <c r="L774" s="455">
        <f t="shared" ca="1" si="80"/>
        <v>11463103.497627985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11463103.497627985</v>
      </c>
      <c r="J775" s="455">
        <f t="array" ref="J775">IFERROR(INDEX('Retirement Calculator'!J:J,MATCH('Isaac 401k'!N775,'Retirement Calculator'!A:A,0),0),0)</f>
        <v>6404.7404596389215</v>
      </c>
      <c r="K775" s="455">
        <f t="shared" ca="1" si="79"/>
        <v>47736.244821534769</v>
      </c>
      <c r="L775" s="455">
        <f t="shared" ca="1" si="80"/>
        <v>11504435.001989881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11504435.001989881</v>
      </c>
      <c r="J776" s="455">
        <f t="array" ref="J776">IFERROR(INDEX('Retirement Calculator'!J:J,MATCH('Isaac 401k'!N776,'Retirement Calculator'!A:A,0),0),0)</f>
        <v>6404.7404596389215</v>
      </c>
      <c r="K776" s="455">
        <f t="shared" ca="1" si="79"/>
        <v>47908.459423042674</v>
      </c>
      <c r="L776" s="455">
        <f t="shared" ca="1" si="80"/>
        <v>11545938.720953284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11545938.720953284</v>
      </c>
      <c r="J777" s="455">
        <f t="array" ref="J777">IFERROR(INDEX('Retirement Calculator'!J:J,MATCH('Isaac 401k'!N777,'Retirement Calculator'!A:A,0),0),0)</f>
        <v>6404.7404596389215</v>
      </c>
      <c r="K777" s="455">
        <f t="shared" ca="1" si="79"/>
        <v>48081.391585390185</v>
      </c>
      <c r="L777" s="455">
        <f t="shared" ca="1" si="80"/>
        <v>11587615.372079035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11587615.372079035</v>
      </c>
      <c r="J778" s="455">
        <f t="array" ref="J778">IFERROR(INDEX('Retirement Calculator'!J:J,MATCH('Isaac 401k'!N778,'Retirement Calculator'!A:A,0),0),0)</f>
        <v>6404.7404596389215</v>
      </c>
      <c r="K778" s="455">
        <f t="shared" ca="1" si="79"/>
        <v>48255.044298414148</v>
      </c>
      <c r="L778" s="455">
        <f t="shared" ca="1" si="80"/>
        <v>11629465.67591781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11629465.67591781</v>
      </c>
      <c r="J779" s="455">
        <f t="array" ref="J779">IFERROR(INDEX('Retirement Calculator'!J:J,MATCH('Isaac 401k'!N779,'Retirement Calculator'!A:A,0),0),0)</f>
        <v>6404.7404596389215</v>
      </c>
      <c r="K779" s="455">
        <f t="shared" ca="1" si="79"/>
        <v>48429.42056440904</v>
      </c>
      <c r="L779" s="455">
        <f t="shared" ca="1" si="80"/>
        <v>11671490.35602258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11671490.35602258</v>
      </c>
      <c r="J780" s="455">
        <f t="array" ref="J780">IFERROR(INDEX('Retirement Calculator'!J:J,MATCH('Isaac 401k'!N780,'Retirement Calculator'!A:A,0),0),0)</f>
        <v>6404.7404596389215</v>
      </c>
      <c r="K780" s="455">
        <f t="shared" ca="1" si="79"/>
        <v>48604.523398178913</v>
      </c>
      <c r="L780" s="455">
        <f t="shared" ca="1" si="80"/>
        <v>11713690.13896112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11713690.13896112</v>
      </c>
      <c r="J781" s="455">
        <f t="array" ref="J781">IFERROR(INDEX('Retirement Calculator'!J:J,MATCH('Isaac 401k'!N781,'Retirement Calculator'!A:A,0),0),0)</f>
        <v>6404.7404596389215</v>
      </c>
      <c r="K781" s="455">
        <f t="shared" ca="1" si="79"/>
        <v>48780.355827089501</v>
      </c>
      <c r="L781" s="455">
        <f t="shared" ca="1" si="80"/>
        <v>11756065.754328569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11756065.754328569</v>
      </c>
      <c r="J782" s="455">
        <f t="array" ref="J782">IFERROR(INDEX('Retirement Calculator'!J:J,MATCH('Isaac 401k'!N782,'Retirement Calculator'!A:A,0),0),0)</f>
        <v>6404.7404596389215</v>
      </c>
      <c r="K782" s="455">
        <f t="shared" ca="1" si="79"/>
        <v>48956.920891120542</v>
      </c>
      <c r="L782" s="455">
        <f t="shared" ca="1" si="80"/>
        <v>11798617.934760051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11798617.934760051</v>
      </c>
      <c r="J783" s="455">
        <f t="array" ref="J783">IFERROR(INDEX('Retirement Calculator'!J:J,MATCH('Isaac 401k'!N783,'Retirement Calculator'!A:A,0),0),0)</f>
        <v>6404.7404596389215</v>
      </c>
      <c r="K783" s="455">
        <f t="shared" ca="1" si="79"/>
        <v>49134.221642918383</v>
      </c>
      <c r="L783" s="455">
        <f t="shared" ca="1" si="80"/>
        <v>11841347.41594333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11841347.41594333</v>
      </c>
      <c r="J784" s="455">
        <f t="array" ref="J784">IFERROR(INDEX('Retirement Calculator'!J:J,MATCH('Isaac 401k'!N784,'Retirement Calculator'!A:A,0),0),0)</f>
        <v>6404.7404596389215</v>
      </c>
      <c r="K784" s="455">
        <f t="shared" ca="1" si="79"/>
        <v>49312.261147848709</v>
      </c>
      <c r="L784" s="455">
        <f t="shared" ca="1" si="80"/>
        <v>11884254.93663154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11884254.93663154</v>
      </c>
      <c r="J785" s="455">
        <f t="array" ref="J785">IFERROR(INDEX('Retirement Calculator'!J:J,MATCH('Isaac 401k'!N785,'Retirement Calculator'!A:A,0),0),0)</f>
        <v>6404.7404596389215</v>
      </c>
      <c r="K785" s="455">
        <f t="shared" ca="1" si="79"/>
        <v>49491.042484049583</v>
      </c>
      <c r="L785" s="455">
        <f t="shared" ca="1" si="80"/>
        <v>11927341.238655949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11927341.238655949</v>
      </c>
      <c r="J786" s="455">
        <f t="array" ref="J786">IFERROR(INDEX('Retirement Calculator'!J:J,MATCH('Isaac 401k'!N786,'Retirement Calculator'!A:A,0),0),0)</f>
        <v>6404.7404596389215</v>
      </c>
      <c r="K786" s="455">
        <f t="shared" ca="1" si="79"/>
        <v>49670.568742484626</v>
      </c>
      <c r="L786" s="455">
        <f t="shared" ca="1" si="80"/>
        <v>11970607.066938793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11970607.066938793</v>
      </c>
      <c r="J787" s="455">
        <f t="array" ref="J787">IFERROR(INDEX('Retirement Calculator'!J:J,MATCH('Isaac 401k'!N787,'Retirement Calculator'!A:A,0),0),0)</f>
        <v>6404.7404596389215</v>
      </c>
      <c r="K787" s="455">
        <f t="shared" ca="1" si="79"/>
        <v>49850.843026996474</v>
      </c>
      <c r="L787" s="455">
        <f t="shared" ca="1" si="80"/>
        <v>12014053.169506149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12014053.169506149</v>
      </c>
      <c r="J788" s="455">
        <f t="array" ref="J788">IFERROR(INDEX('Retirement Calculator'!J:J,MATCH('Isaac 401k'!N788,'Retirement Calculator'!A:A,0),0),0)</f>
        <v>6404.7404596389215</v>
      </c>
      <c r="K788" s="455">
        <f t="shared" ca="1" si="79"/>
        <v>50031.868454360454</v>
      </c>
      <c r="L788" s="455">
        <f t="shared" ca="1" si="80"/>
        <v>12057680.297500871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12057680.297500871</v>
      </c>
      <c r="J789" s="455">
        <f t="array" ref="J789">IFERROR(INDEX('Retirement Calculator'!J:J,MATCH('Isaac 401k'!N789,'Retirement Calculator'!A:A,0),0),0)</f>
        <v>6404.7404596389215</v>
      </c>
      <c r="K789" s="455">
        <f t="shared" ca="1" si="79"/>
        <v>50213.648154338465</v>
      </c>
      <c r="L789" s="455">
        <f t="shared" ca="1" si="80"/>
        <v>12101489.20519557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12101489.20519557</v>
      </c>
      <c r="J790" s="455">
        <f t="array" ref="J790">IFERROR(INDEX('Retirement Calculator'!J:J,MATCH('Isaac 401k'!N790,'Retirement Calculator'!A:A,0),0),0)</f>
        <v>6404.7404596389215</v>
      </c>
      <c r="K790" s="455">
        <f t="shared" ca="1" si="79"/>
        <v>50396.185269733047</v>
      </c>
      <c r="L790" s="455">
        <f t="shared" ca="1" si="80"/>
        <v>12145480.650005665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12145480.650005665</v>
      </c>
      <c r="J791" s="455">
        <f t="array" ref="J791">IFERROR(INDEX('Retirement Calculator'!J:J,MATCH('Isaac 401k'!N791,'Retirement Calculator'!A:A,0),0),0)</f>
        <v>6404.7404596389215</v>
      </c>
      <c r="K791" s="455">
        <f t="shared" ca="1" si="79"/>
        <v>50579.482956441774</v>
      </c>
      <c r="L791" s="455">
        <f t="shared" ca="1" si="80"/>
        <v>12189655.392502466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12189655.392502466</v>
      </c>
      <c r="J792" s="455">
        <f t="array" ref="J792">IFERROR(INDEX('Retirement Calculator'!J:J,MATCH('Isaac 401k'!N792,'Retirement Calculator'!A:A,0),0),0)</f>
        <v>6404.7404596389215</v>
      </c>
      <c r="K792" s="455">
        <f t="shared" ca="1" si="79"/>
        <v>50763.544383511777</v>
      </c>
      <c r="L792" s="455">
        <f t="shared" ca="1" si="80"/>
        <v>12234014.196426338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12234014.196426338</v>
      </c>
      <c r="J793" s="455">
        <f t="array" ref="J793">IFERROR(INDEX('Retirement Calculator'!J:J,MATCH('Isaac 401k'!N793,'Retirement Calculator'!A:A,0),0),0)</f>
        <v>6404.7404596389215</v>
      </c>
      <c r="K793" s="455">
        <f t="shared" ca="1" si="79"/>
        <v>50948.372733194577</v>
      </c>
      <c r="L793" s="455">
        <f t="shared" ca="1" si="80"/>
        <v>12278557.828699892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12278557.828699892</v>
      </c>
      <c r="J794" s="455">
        <f t="array" ref="J794">IFERROR(INDEX('Retirement Calculator'!J:J,MATCH('Isaac 401k'!N794,'Retirement Calculator'!A:A,0),0),0)</f>
        <v>6404.7404596389215</v>
      </c>
      <c r="K794" s="455">
        <f t="shared" ca="1" si="79"/>
        <v>51133.971201001055</v>
      </c>
      <c r="L794" s="455">
        <f t="shared" ca="1" si="80"/>
        <v>12323287.059441254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12323287.059441254</v>
      </c>
      <c r="J795" s="455">
        <f t="array" ref="J795">IFERROR(INDEX('Retirement Calculator'!J:J,MATCH('Isaac 401k'!N795,'Retirement Calculator'!A:A,0),0),0)</f>
        <v>6404.7404596389215</v>
      </c>
      <c r="K795" s="455">
        <f t="shared" ca="1" si="79"/>
        <v>51320.342995756728</v>
      </c>
      <c r="L795" s="455">
        <f t="shared" ca="1" si="80"/>
        <v>12368202.661977371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12368202.661977371</v>
      </c>
      <c r="J796" s="455">
        <f t="array" ref="J796">IFERROR(INDEX('Retirement Calculator'!J:J,MATCH('Isaac 401k'!N796,'Retirement Calculator'!A:A,0),0),0)</f>
        <v>6404.7404596389215</v>
      </c>
      <c r="K796" s="455">
        <f t="shared" ca="1" si="79"/>
        <v>51507.491339657216</v>
      </c>
      <c r="L796" s="455">
        <f t="shared" ca="1" si="80"/>
        <v>12413305.412857389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12413305.412857389</v>
      </c>
      <c r="J797" s="455">
        <f t="array" ref="J797">IFERROR(INDEX('Retirement Calculator'!J:J,MATCH('Isaac 401k'!N797,'Retirement Calculator'!A:A,0),0),0)</f>
        <v>6404.7404596389215</v>
      </c>
      <c r="K797" s="455">
        <f t="shared" ca="1" si="79"/>
        <v>51695.419468323955</v>
      </c>
      <c r="L797" s="455">
        <f t="shared" ca="1" si="80"/>
        <v>12458596.091866074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12458596.091866074</v>
      </c>
      <c r="J798" s="455">
        <f t="array" ref="J798">IFERROR(INDEX('Retirement Calculator'!J:J,MATCH('Isaac 401k'!N798,'Retirement Calculator'!A:A,0),0),0)</f>
        <v>6404.7404596389215</v>
      </c>
      <c r="K798" s="455">
        <f t="shared" ca="1" si="79"/>
        <v>51884.130630860142</v>
      </c>
      <c r="L798" s="455">
        <f t="shared" ca="1" si="80"/>
        <v>12504075.482037295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12504075.482037295</v>
      </c>
      <c r="J799" s="455">
        <f t="array" ref="J799">IFERROR(INDEX('Retirement Calculator'!J:J,MATCH('Isaac 401k'!N799,'Retirement Calculator'!A:A,0),0),0)</f>
        <v>6404.7404596389215</v>
      </c>
      <c r="K799" s="455">
        <f t="shared" ca="1" si="79"/>
        <v>52073.628089906895</v>
      </c>
      <c r="L799" s="455">
        <f t="shared" ca="1" si="80"/>
        <v>12549744.369667562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12549744.369667562</v>
      </c>
      <c r="J800" s="455">
        <f t="array" ref="J800">IFERROR(INDEX('Retirement Calculator'!J:J,MATCH('Isaac 401k'!N800,'Retirement Calculator'!A:A,0),0),0)</f>
        <v>6404.7404596389215</v>
      </c>
      <c r="K800" s="455">
        <f t="shared" ca="1" si="79"/>
        <v>52263.915121699676</v>
      </c>
      <c r="L800" s="455">
        <f t="shared" ca="1" si="80"/>
        <v>12595603.544329621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12595603.544329621</v>
      </c>
      <c r="J801" s="455">
        <f t="array" ref="J801">IFERROR(INDEX('Retirement Calculator'!J:J,MATCH('Isaac 401k'!N801,'Retirement Calculator'!A:A,0),0),0)</f>
        <v>6404.7404596389215</v>
      </c>
      <c r="K801" s="455">
        <f t="shared" ca="1" si="79"/>
        <v>52454.995016124922</v>
      </c>
      <c r="L801" s="455">
        <f t="shared" ca="1" si="80"/>
        <v>12641653.798886105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12641653.798886105</v>
      </c>
      <c r="J802" s="455">
        <f t="array" ref="J802">IFERROR(INDEX('Retirement Calculator'!J:J,MATCH('Isaac 401k'!N802,'Retirement Calculator'!A:A,0),0),0)</f>
        <v>6404.7404596389215</v>
      </c>
      <c r="K802" s="455">
        <f t="shared" ca="1" si="79"/>
        <v>52646.871076776937</v>
      </c>
      <c r="L802" s="455">
        <f t="shared" ca="1" si="80"/>
        <v>12687895.929503243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12687895.929503243</v>
      </c>
      <c r="J803" s="455">
        <f t="array" ref="J803">IFERROR(INDEX('Retirement Calculator'!J:J,MATCH('Isaac 401k'!N803,'Retirement Calculator'!A:A,0),0),0)</f>
        <v>6404.7404596389215</v>
      </c>
      <c r="K803" s="455">
        <f t="shared" ca="1" si="79"/>
        <v>52839.546621015012</v>
      </c>
      <c r="L803" s="455">
        <f t="shared" ca="1" si="80"/>
        <v>12734330.735664619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12734330.735664619</v>
      </c>
      <c r="J804" s="455">
        <f t="array" ref="J804">IFERROR(INDEX('Retirement Calculator'!J:J,MATCH('Isaac 401k'!N804,'Retirement Calculator'!A:A,0),0),0)</f>
        <v>6404.7404596389215</v>
      </c>
      <c r="K804" s="455">
        <f t="shared" ca="1" si="79"/>
        <v>53033.024980020746</v>
      </c>
      <c r="L804" s="455">
        <f t="shared" ca="1" si="80"/>
        <v>12780959.020185001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12780959.020185001</v>
      </c>
      <c r="J805" s="455">
        <f t="array" ref="J805">IFERROR(INDEX('Retirement Calculator'!J:J,MATCH('Isaac 401k'!N805,'Retirement Calculator'!A:A,0),0),0)</f>
        <v>6404.7404596389215</v>
      </c>
      <c r="K805" s="455">
        <f t="shared" ca="1" si="79"/>
        <v>53227.30949885567</v>
      </c>
      <c r="L805" s="455">
        <f t="shared" ca="1" si="80"/>
        <v>12827781.589224217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12827781.589224217</v>
      </c>
      <c r="J806" s="455">
        <f t="array" ref="J806">IFERROR(INDEX('Retirement Calculator'!J:J,MATCH('Isaac 401k'!N806,'Retirement Calculator'!A:A,0),0),0)</f>
        <v>6404.7404596389215</v>
      </c>
      <c r="K806" s="455">
        <f t="shared" ca="1" si="79"/>
        <v>53422.403536519072</v>
      </c>
      <c r="L806" s="455">
        <f t="shared" ca="1" si="80"/>
        <v>12874799.252301097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12874799.252301097</v>
      </c>
      <c r="J807" s="455">
        <f t="array" ref="J807">IFERROR(INDEX('Retirement Calculator'!J:J,MATCH('Isaac 401k'!N807,'Retirement Calculator'!A:A,0),0),0)</f>
        <v>6404.7404596389215</v>
      </c>
      <c r="K807" s="455">
        <f t="shared" ca="1" si="79"/>
        <v>53618.310466006071</v>
      </c>
      <c r="L807" s="455">
        <f t="shared" ca="1" si="80"/>
        <v>12922012.822307464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12922012.822307464</v>
      </c>
      <c r="J808" s="455">
        <f t="array" ref="J808">IFERROR(INDEX('Retirement Calculator'!J:J,MATCH('Isaac 401k'!N808,'Retirement Calculator'!A:A,0),0),0)</f>
        <v>6404.7404596389215</v>
      </c>
      <c r="K808" s="455">
        <f t="shared" ca="1" si="79"/>
        <v>53815.033674365935</v>
      </c>
      <c r="L808" s="455">
        <f t="shared" ca="1" si="80"/>
        <v>12969423.115522191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12969423.115522191</v>
      </c>
      <c r="J809" s="455">
        <f t="array" ref="J809">IFERROR(INDEX('Retirement Calculator'!J:J,MATCH('Isaac 401k'!N809,'Retirement Calculator'!A:A,0),0),0)</f>
        <v>6404.7404596389215</v>
      </c>
      <c r="K809" s="455">
        <f t="shared" ca="1" si="79"/>
        <v>54012.576562760631</v>
      </c>
      <c r="L809" s="455">
        <f t="shared" ca="1" si="80"/>
        <v>13017030.951625312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13017030.951625312</v>
      </c>
      <c r="J810" s="455">
        <f t="array" ref="J810">IFERROR(INDEX('Retirement Calculator'!J:J,MATCH('Isaac 401k'!N810,'Retirement Calculator'!A:A,0),0),0)</f>
        <v>6404.7404596389215</v>
      </c>
      <c r="K810" s="455">
        <f t="shared" ca="1" si="79"/>
        <v>54210.942546523635</v>
      </c>
      <c r="L810" s="455">
        <f t="shared" ca="1" si="80"/>
        <v>13064837.153712196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13064837.153712196</v>
      </c>
      <c r="J811" s="455">
        <f t="array" ref="J811">IFERROR(INDEX('Retirement Calculator'!J:J,MATCH('Isaac 401k'!N811,'Retirement Calculator'!A:A,0),0),0)</f>
        <v>6404.7404596389215</v>
      </c>
      <c r="K811" s="455">
        <f t="shared" ca="1" si="79"/>
        <v>54410.135055218983</v>
      </c>
      <c r="L811" s="455">
        <f t="shared" ca="1" si="80"/>
        <v>13112842.548307776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13112842.548307776</v>
      </c>
      <c r="J812" s="455">
        <f t="array" ref="J812">IFERROR(INDEX('Retirement Calculator'!J:J,MATCH('Isaac 401k'!N812,'Retirement Calculator'!A:A,0),0),0)</f>
        <v>6404.7404596389215</v>
      </c>
      <c r="K812" s="455">
        <f t="shared" ca="1" si="79"/>
        <v>54610.15753270057</v>
      </c>
      <c r="L812" s="455">
        <f t="shared" ca="1" si="80"/>
        <v>13161047.965380838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13161047.965380838</v>
      </c>
      <c r="J813" s="455">
        <f t="array" ref="J813">IFERROR(INDEX('Retirement Calculator'!J:J,MATCH('Isaac 401k'!N813,'Retirement Calculator'!A:A,0),0),0)</f>
        <v>6404.7404596389215</v>
      </c>
      <c r="K813" s="455">
        <f t="shared" ca="1" si="79"/>
        <v>54811.01343717167</v>
      </c>
      <c r="L813" s="455">
        <f t="shared" ca="1" si="80"/>
        <v>13209454.238358371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13209454.238358371</v>
      </c>
      <c r="J814" s="455">
        <f t="array" ref="J814">IFERROR(INDEX('Retirement Calculator'!J:J,MATCH('Isaac 401k'!N814,'Retirement Calculator'!A:A,0),0),0)</f>
        <v>6404.7404596389215</v>
      </c>
      <c r="K814" s="455">
        <f t="shared" ca="1" si="79"/>
        <v>55012.706241244712</v>
      </c>
      <c r="L814" s="455">
        <f t="shared" ca="1" si="80"/>
        <v>13258062.204139976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13258062.204139976</v>
      </c>
      <c r="J815" s="455">
        <f t="array" ref="J815">IFERROR(INDEX('Retirement Calculator'!J:J,MATCH('Isaac 401k'!N815,'Retirement Calculator'!A:A,0),0),0)</f>
        <v>6404.7404596389215</v>
      </c>
      <c r="K815" s="455">
        <f t="shared" ca="1" si="79"/>
        <v>55215.239432001399</v>
      </c>
      <c r="L815" s="455">
        <f t="shared" ca="1" si="80"/>
        <v>13306872.703112338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13306872.703112338</v>
      </c>
      <c r="J816" s="455">
        <f t="array" ref="J816">IFERROR(INDEX('Retirement Calculator'!J:J,MATCH('Isaac 401k'!N816,'Retirement Calculator'!A:A,0),0),0)</f>
        <v>6404.7404596389215</v>
      </c>
      <c r="K816" s="455">
        <f t="shared" ca="1" si="79"/>
        <v>55418.616511052911</v>
      </c>
      <c r="L816" s="455">
        <f t="shared" ca="1" si="80"/>
        <v>13355886.579163751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13355886.579163751</v>
      </c>
      <c r="J817" s="455">
        <f t="array" ref="J817">IFERROR(INDEX('Retirement Calculator'!J:J,MATCH('Isaac 401k'!N817,'Retirement Calculator'!A:A,0),0),0)</f>
        <v>6404.7404596389215</v>
      </c>
      <c r="K817" s="455">
        <f t="shared" ca="1" si="79"/>
        <v>55622.840994600461</v>
      </c>
      <c r="L817" s="455">
        <f t="shared" ca="1" si="80"/>
        <v>13405104.679698711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13405104.679698711</v>
      </c>
      <c r="J818" s="455">
        <f t="array" ref="J818">IFERROR(INDEX('Retirement Calculator'!J:J,MATCH('Isaac 401k'!N818,'Retirement Calculator'!A:A,0),0),0)</f>
        <v>6404.7404596389215</v>
      </c>
      <c r="K818" s="455">
        <f t="shared" ca="1" si="79"/>
        <v>55827.916413496132</v>
      </c>
      <c r="L818" s="455">
        <f t="shared" ca="1" si="80"/>
        <v>13454527.855652567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13454527.855652567</v>
      </c>
      <c r="J819" s="455">
        <f t="array" ref="J819">IFERROR(INDEX('Retirement Calculator'!J:J,MATCH('Isaac 401k'!N819,'Retirement Calculator'!A:A,0),0),0)</f>
        <v>6404.7404596389215</v>
      </c>
      <c r="K819" s="455">
        <f t="shared" ca="1" si="79"/>
        <v>56033.84631330386</v>
      </c>
      <c r="L819" s="455">
        <f t="shared" ca="1" si="80"/>
        <v>13504156.961506231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13504156.961506231</v>
      </c>
      <c r="J820" s="455">
        <f t="array" ref="J820">IFERROR(INDEX('Retirement Calculator'!J:J,MATCH('Isaac 401k'!N820,'Retirement Calculator'!A:A,0),0),0)</f>
        <v>6404.7404596389215</v>
      </c>
      <c r="K820" s="455">
        <f t="shared" ca="1" si="79"/>
        <v>56240.634254360797</v>
      </c>
      <c r="L820" s="455">
        <f t="shared" ca="1" si="80"/>
        <v>13553992.855300952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13553992.855300952</v>
      </c>
      <c r="J821" s="455">
        <f t="array" ref="J821">IFERROR(INDEX('Retirement Calculator'!J:J,MATCH('Isaac 401k'!N821,'Retirement Calculator'!A:A,0),0),0)</f>
        <v>6404.7404596389215</v>
      </c>
      <c r="K821" s="455">
        <f t="shared" ca="1" si="79"/>
        <v>56448.283811838803</v>
      </c>
      <c r="L821" s="455">
        <f t="shared" ca="1" si="80"/>
        <v>13604036.398653151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13604036.398653151</v>
      </c>
      <c r="J822" s="455">
        <f t="array" ref="J822">IFERROR(INDEX('Retirement Calculator'!J:J,MATCH('Isaac 401k'!N822,'Retirement Calculator'!A:A,0),0),0)</f>
        <v>6404.7404596389215</v>
      </c>
      <c r="K822" s="455">
        <f t="shared" ca="1" si="79"/>
        <v>56656.798575806301</v>
      </c>
      <c r="L822" s="455">
        <f t="shared" ca="1" si="80"/>
        <v>13654288.456769317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13654288.456769317</v>
      </c>
      <c r="J823" s="455">
        <f t="array" ref="J823">IFERROR(INDEX('Retirement Calculator'!J:J,MATCH('Isaac 401k'!N823,'Retirement Calculator'!A:A,0),0),0)</f>
        <v>6404.7404596389215</v>
      </c>
      <c r="K823" s="455">
        <f t="shared" ca="1" si="79"/>
        <v>56866.182151290333</v>
      </c>
      <c r="L823" s="455">
        <f t="shared" ca="1" si="80"/>
        <v>13704749.898460967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13704749.898460967</v>
      </c>
      <c r="J824" s="455">
        <f t="array" ref="J824">IFERROR(INDEX('Retirement Calculator'!J:J,MATCH('Isaac 401k'!N824,'Retirement Calculator'!A:A,0),0),0)</f>
        <v>6404.7404596389215</v>
      </c>
      <c r="K824" s="455">
        <f t="shared" ca="1" si="79"/>
        <v>57076.438158338875</v>
      </c>
      <c r="L824" s="455">
        <f t="shared" ca="1" si="80"/>
        <v>13755421.596159667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13755421.596159667</v>
      </c>
      <c r="J825" s="455">
        <f t="array" ref="J825">IFERROR(INDEX('Retirement Calculator'!J:J,MATCH('Isaac 401k'!N825,'Retirement Calculator'!A:A,0),0),0)</f>
        <v>6404.7404596389215</v>
      </c>
      <c r="K825" s="455">
        <f t="shared" ca="1" si="79"/>
        <v>57287.570232083446</v>
      </c>
      <c r="L825" s="455">
        <f t="shared" ca="1" si="80"/>
        <v>13806304.425932111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13806304.425932111</v>
      </c>
      <c r="J826" s="455">
        <f t="array" ref="J826">IFERROR(INDEX('Retirement Calculator'!J:J,MATCH('Isaac 401k'!N826,'Retirement Calculator'!A:A,0),0),0)</f>
        <v>6404.7404596389215</v>
      </c>
      <c r="K826" s="455">
        <f t="shared" ca="1" si="79"/>
        <v>57499.582022801966</v>
      </c>
      <c r="L826" s="455">
        <f t="shared" ca="1" si="80"/>
        <v>13857399.267495273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13857399.267495273</v>
      </c>
      <c r="J827" s="455">
        <f t="array" ref="J827">IFERROR(INDEX('Retirement Calculator'!J:J,MATCH('Isaac 401k'!N827,'Retirement Calculator'!A:A,0),0),0)</f>
        <v>6404.7404596389215</v>
      </c>
      <c r="K827" s="455">
        <f t="shared" ca="1" si="79"/>
        <v>57712.477195981803</v>
      </c>
      <c r="L827" s="455">
        <f t="shared" ca="1" si="80"/>
        <v>13908707.004231615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13908707.004231615</v>
      </c>
      <c r="J828" s="455">
        <f t="array" ref="J828">IFERROR(INDEX('Retirement Calculator'!J:J,MATCH('Isaac 401k'!N828,'Retirement Calculator'!A:A,0),0),0)</f>
        <v>6404.7404596389215</v>
      </c>
      <c r="K828" s="455">
        <f t="shared" ca="1" si="79"/>
        <v>57926.259432383238</v>
      </c>
      <c r="L828" s="455">
        <f t="shared" ca="1" si="80"/>
        <v>13960228.523204358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13960228.523204358</v>
      </c>
      <c r="J829" s="455">
        <f t="array" ref="J829">IFERROR(INDEX('Retirement Calculator'!J:J,MATCH('Isaac 401k'!N829,'Retirement Calculator'!A:A,0),0),0)</f>
        <v>6404.7404596389215</v>
      </c>
      <c r="K829" s="455">
        <f t="shared" ca="1" si="79"/>
        <v>58140.932428102991</v>
      </c>
      <c r="L829" s="455">
        <f t="shared" ca="1" si="80"/>
        <v>14011964.715172822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14011964.715172822</v>
      </c>
      <c r="J830" s="455">
        <f t="array" ref="J830">IFERROR(INDEX('Retirement Calculator'!J:J,MATCH('Isaac 401k'!N830,'Retirement Calculator'!A:A,0),0),0)</f>
        <v>6404.7404596389215</v>
      </c>
      <c r="K830" s="455">
        <f t="shared" ca="1" si="79"/>
        <v>58356.499894638255</v>
      </c>
      <c r="L830" s="455">
        <f t="shared" ca="1" si="80"/>
        <v>14063916.47460782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14063916.47460782</v>
      </c>
      <c r="J831" s="455">
        <f t="array" ref="J831">IFERROR(INDEX('Retirement Calculator'!J:J,MATCH('Isaac 401k'!N831,'Retirement Calculator'!A:A,0),0),0)</f>
        <v>6404.7404596389215</v>
      </c>
      <c r="K831" s="455">
        <f t="shared" ca="1" si="79"/>
        <v>58572.965558950753</v>
      </c>
      <c r="L831" s="455">
        <f t="shared" ca="1" si="80"/>
        <v>14116084.69970713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14116084.69970713</v>
      </c>
      <c r="J832" s="455">
        <f t="array" ref="J832">IFERROR(INDEX('Retirement Calculator'!J:J,MATCH('Isaac 401k'!N832,'Retirement Calculator'!A:A,0),0),0)</f>
        <v>6404.7404596389215</v>
      </c>
      <c r="K832" s="455">
        <f t="shared" ca="1" si="79"/>
        <v>58790.333163531199</v>
      </c>
      <c r="L832" s="455">
        <f t="shared" ca="1" si="80"/>
        <v>14168470.292411022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14168470.292411022</v>
      </c>
      <c r="J833" s="455">
        <f t="array" ref="J833">IFERROR(INDEX('Retirement Calculator'!J:J,MATCH('Isaac 401k'!N833,'Retirement Calculator'!A:A,0),0),0)</f>
        <v>6404.7404596389215</v>
      </c>
      <c r="K833" s="455">
        <f t="shared" ca="1" si="79"/>
        <v>59008.606466464102</v>
      </c>
      <c r="L833" s="455">
        <f t="shared" ca="1" si="80"/>
        <v>14221074.158417847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14221074.158417847</v>
      </c>
      <c r="J834" s="455">
        <f t="array" ref="J834">IFERROR(INDEX('Retirement Calculator'!J:J,MATCH('Isaac 401k'!N834,'Retirement Calculator'!A:A,0),0),0)</f>
        <v>6404.7404596389215</v>
      </c>
      <c r="K834" s="455">
        <f t="shared" ca="1" si="79"/>
        <v>59227.789241492523</v>
      </c>
      <c r="L834" s="455">
        <f t="shared" ca="1" si="80"/>
        <v>14273897.2071997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14273897.2071997</v>
      </c>
      <c r="J835" s="455">
        <f t="array" ref="J835">IFERROR(INDEX('Retirement Calculator'!J:J,MATCH('Isaac 401k'!N835,'Retirement Calculator'!A:A,0),0),0)</f>
        <v>6404.7404596389215</v>
      </c>
      <c r="K835" s="455">
        <f t="shared" ca="1" si="79"/>
        <v>59447.885278083588</v>
      </c>
      <c r="L835" s="455">
        <f t="shared" ca="1" si="80"/>
        <v>14326940.352018144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14326940.352018144</v>
      </c>
      <c r="J836" s="455">
        <f t="array" ref="J836">IFERROR(INDEX('Retirement Calculator'!J:J,MATCH('Isaac 401k'!N836,'Retirement Calculator'!A:A,0),0),0)</f>
        <v>6404.7404596389215</v>
      </c>
      <c r="K836" s="455">
        <f t="shared" ca="1" si="79"/>
        <v>59668.898381493767</v>
      </c>
      <c r="L836" s="455">
        <f t="shared" ca="1" si="80"/>
        <v>14380204.509939998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14380204.509939998</v>
      </c>
      <c r="J837" s="455">
        <f t="array" ref="J837">IFERROR(INDEX('Retirement Calculator'!J:J,MATCH('Isaac 401k'!N837,'Retirement Calculator'!A:A,0),0),0)</f>
        <v>6404.7404596389215</v>
      </c>
      <c r="K837" s="455">
        <f t="shared" ca="1" si="79"/>
        <v>59890.832372834826</v>
      </c>
      <c r="L837" s="455">
        <f t="shared" ca="1" si="80"/>
        <v>14433690.601853194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14433690.601853194</v>
      </c>
      <c r="J838" s="455">
        <f t="array" ref="J838">IFERROR(INDEX('Retirement Calculator'!J:J,MATCH('Isaac 401k'!N838,'Retirement Calculator'!A:A,0),0),0)</f>
        <v>6404.7404596389215</v>
      </c>
      <c r="K838" s="455">
        <f t="shared" ca="1" si="79"/>
        <v>60113.691089139807</v>
      </c>
      <c r="L838" s="455">
        <f t="shared" ca="1" si="80"/>
        <v>14487399.552482694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14487399.552482694</v>
      </c>
      <c r="J839" s="455">
        <f t="array" ref="J839">IFERROR(INDEX('Retirement Calculator'!J:J,MATCH('Isaac 401k'!N839,'Retirement Calculator'!A:A,0),0),0)</f>
        <v>6404.7404596389215</v>
      </c>
      <c r="K839" s="455">
        <f t="shared" ca="1" si="79"/>
        <v>60337.478383429392</v>
      </c>
      <c r="L839" s="455">
        <f t="shared" ca="1" si="80"/>
        <v>14541332.290406484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14541332.290406484</v>
      </c>
      <c r="J840" s="455">
        <f t="array" ref="J840">IFERROR(INDEX('Retirement Calculator'!J:J,MATCH('Isaac 401k'!N840,'Retirement Calculator'!A:A,0),0),0)</f>
        <v>6404.7404596389215</v>
      </c>
      <c r="K840" s="455">
        <f t="shared" ca="1" si="79"/>
        <v>60562.198124778508</v>
      </c>
      <c r="L840" s="455">
        <f t="shared" ca="1" si="80"/>
        <v>14595489.748071624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14595489.748071624</v>
      </c>
      <c r="J841" s="455">
        <f t="array" ref="J841">IFERROR(INDEX('Retirement Calculator'!J:J,MATCH('Isaac 401k'!N841,'Retirement Calculator'!A:A,0),0),0)</f>
        <v>6404.7404596389215</v>
      </c>
      <c r="K841" s="455">
        <f t="shared" ca="1" si="79"/>
        <v>60787.854198383277</v>
      </c>
      <c r="L841" s="455">
        <f t="shared" ca="1" si="80"/>
        <v>14649872.861810368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14649872.861810368</v>
      </c>
      <c r="J842" s="455">
        <f t="array" ref="J842">IFERROR(INDEX('Retirement Calculator'!J:J,MATCH('Isaac 401k'!N842,'Retirement Calculator'!A:A,0),0),0)</f>
        <v>6404.7404596389215</v>
      </c>
      <c r="K842" s="455">
        <f t="shared" ca="1" si="79"/>
        <v>61014.450505628025</v>
      </c>
      <c r="L842" s="455">
        <f t="shared" ca="1" si="80"/>
        <v>14704482.571856355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14704482.571856355</v>
      </c>
      <c r="J843" s="455">
        <f t="array" ref="J843">IFERROR(INDEX('Retirement Calculator'!J:J,MATCH('Isaac 401k'!N843,'Retirement Calculator'!A:A,0),0),0)</f>
        <v>6404.7404596389215</v>
      </c>
      <c r="K843" s="455">
        <f t="shared" ca="1" si="79"/>
        <v>61241.990964152974</v>
      </c>
      <c r="L843" s="455">
        <f t="shared" ca="1" si="80"/>
        <v>14759319.822360869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14759319.822360869</v>
      </c>
      <c r="J844" s="455">
        <f t="array" ref="J844">IFERROR(INDEX('Retirement Calculator'!J:J,MATCH('Isaac 401k'!N844,'Retirement Calculator'!A:A,0),0),0)</f>
        <v>6404.7404596389215</v>
      </c>
      <c r="K844" s="455">
        <f t="shared" ca="1" si="79"/>
        <v>61470.479507921787</v>
      </c>
      <c r="L844" s="455">
        <f t="shared" ca="1" si="80"/>
        <v>14814385.561409151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14814385.561409151</v>
      </c>
      <c r="J845" s="455">
        <f t="array" ref="J845">IFERROR(INDEX('Retirement Calculator'!J:J,MATCH('Isaac 401k'!N845,'Retirement Calculator'!A:A,0),0),0)</f>
        <v>6404.7404596389215</v>
      </c>
      <c r="K845" s="455">
        <f t="shared" ca="1" si="79"/>
        <v>61699.920087289625</v>
      </c>
      <c r="L845" s="455">
        <f t="shared" ca="1" si="80"/>
        <v>14869680.741036801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14869680.741036801</v>
      </c>
      <c r="J846" s="455">
        <f t="array" ref="J846">IFERROR(INDEX('Retirement Calculator'!J:J,MATCH('Isaac 401k'!N846,'Retirement Calculator'!A:A,0),0),0)</f>
        <v>6404.7404596389215</v>
      </c>
      <c r="K846" s="455">
        <f t="shared" ca="1" si="79"/>
        <v>61930.316669071501</v>
      </c>
      <c r="L846" s="455">
        <f t="shared" ca="1" si="80"/>
        <v>14925206.317246232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14925206.317246232</v>
      </c>
      <c r="J847" s="455">
        <f t="array" ref="J847">IFERROR(INDEX('Retirement Calculator'!J:J,MATCH('Isaac 401k'!N847,'Retirement Calculator'!A:A,0),0),0)</f>
        <v>6404.7404596389215</v>
      </c>
      <c r="K847" s="455">
        <f t="shared" ca="1" si="79"/>
        <v>62161.673236610804</v>
      </c>
      <c r="L847" s="455">
        <f t="shared" ca="1" si="80"/>
        <v>14980963.250023203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14980963.250023203</v>
      </c>
      <c r="J848" s="455">
        <f t="array" ref="J848">IFERROR(INDEX('Retirement Calculator'!J:J,MATCH('Isaac 401k'!N848,'Retirement Calculator'!A:A,0),0),0)</f>
        <v>6404.7404596389215</v>
      </c>
      <c r="K848" s="455">
        <f t="shared" ca="1" si="79"/>
        <v>62393.99378984818</v>
      </c>
      <c r="L848" s="455">
        <f t="shared" ca="1" si="80"/>
        <v>15036952.503353411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15036952.503353411</v>
      </c>
      <c r="J849" s="455">
        <f t="array" ref="J849">IFERROR(INDEX('Retirement Calculator'!J:J,MATCH('Isaac 401k'!N849,'Retirement Calculator'!A:A,0),0),0)</f>
        <v>6404.7404596389215</v>
      </c>
      <c r="K849" s="455">
        <f t="shared" ca="1" si="79"/>
        <v>62627.282345390711</v>
      </c>
      <c r="L849" s="455">
        <f t="shared" ca="1" si="80"/>
        <v>15093175.045239162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15093175.045239162</v>
      </c>
      <c r="J850" s="455">
        <f t="array" ref="J850">IFERROR(INDEX('Retirement Calculator'!J:J,MATCH('Isaac 401k'!N850,'Retirement Calculator'!A:A,0),0),0)</f>
        <v>6404.7404596389215</v>
      </c>
      <c r="K850" s="455">
        <f t="shared" ca="1" si="79"/>
        <v>62861.542936581347</v>
      </c>
      <c r="L850" s="455">
        <f t="shared" ca="1" si="80"/>
        <v>15149631.847716104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15149631.847716104</v>
      </c>
      <c r="J851" s="455">
        <f t="array" ref="J851">IFERROR(INDEX('Retirement Calculator'!J:J,MATCH('Isaac 401k'!N851,'Retirement Calculator'!A:A,0),0),0)</f>
        <v>6404.7404596389215</v>
      </c>
      <c r="K851" s="455">
        <f t="shared" ca="1" si="79"/>
        <v>63096.779613568593</v>
      </c>
      <c r="L851" s="455">
        <f t="shared" ca="1" si="80"/>
        <v>15206323.886870034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15206323.886870034</v>
      </c>
      <c r="J852" s="455">
        <f t="array" ref="J852">IFERROR(INDEX('Retirement Calculator'!J:J,MATCH('Isaac 401k'!N852,'Retirement Calculator'!A:A,0),0),0)</f>
        <v>6404.7404596389215</v>
      </c>
      <c r="K852" s="455">
        <f t="shared" ca="1" si="79"/>
        <v>63332.996443376644</v>
      </c>
      <c r="L852" s="455">
        <f t="shared" ca="1" si="80"/>
        <v>15263252.14285377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15263252.14285377</v>
      </c>
      <c r="J853" s="455">
        <f t="array" ref="J853">IFERROR(INDEX('Retirement Calculator'!J:J,MATCH('Isaac 401k'!N853,'Retirement Calculator'!A:A,0),0),0)</f>
        <v>6404.7404596389215</v>
      </c>
      <c r="K853" s="455">
        <f t="shared" ca="1" si="79"/>
        <v>63570.197509975544</v>
      </c>
      <c r="L853" s="455">
        <f t="shared" ca="1" si="80"/>
        <v>15320417.599904107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15320417.599904107</v>
      </c>
      <c r="J854" s="455">
        <f t="array" ref="J854">IFERROR(INDEX('Retirement Calculator'!J:J,MATCH('Isaac 401k'!N854,'Retirement Calculator'!A:A,0),0),0)</f>
        <v>6404.7404596389215</v>
      </c>
      <c r="K854" s="455">
        <f t="shared" ca="1" si="79"/>
        <v>63808.386914351941</v>
      </c>
      <c r="L854" s="455">
        <f t="shared" ca="1" si="80"/>
        <v>15377821.246358819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15377821.246358819</v>
      </c>
      <c r="J855" s="455">
        <f t="array" ref="J855">IFERROR(INDEX('Retirement Calculator'!J:J,MATCH('Isaac 401k'!N855,'Retirement Calculator'!A:A,0),0),0)</f>
        <v>6404.7404596389215</v>
      </c>
      <c r="K855" s="455">
        <f t="shared" ca="1" si="79"/>
        <v>64047.568774579915</v>
      </c>
      <c r="L855" s="455">
        <f t="shared" ca="1" si="80"/>
        <v>15435464.074673759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15435464.074673759</v>
      </c>
      <c r="J856" s="455">
        <f t="array" ref="J856">IFERROR(INDEX('Retirement Calculator'!J:J,MATCH('Isaac 401k'!N856,'Retirement Calculator'!A:A,0),0),0)</f>
        <v>6404.7404596389215</v>
      </c>
      <c r="K856" s="455">
        <f t="shared" ca="1" si="79"/>
        <v>64287.74722589217</v>
      </c>
      <c r="L856" s="455">
        <f t="shared" ca="1" si="80"/>
        <v>15493347.081440011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15493347.081440011</v>
      </c>
      <c r="J857" s="455">
        <f t="array" ref="J857">IFERROR(INDEX('Retirement Calculator'!J:J,MATCH('Isaac 401k'!N857,'Retirement Calculator'!A:A,0),0),0)</f>
        <v>6404.7404596389215</v>
      </c>
      <c r="K857" s="455">
        <f t="shared" ca="1" si="79"/>
        <v>64528.926420751544</v>
      </c>
      <c r="L857" s="455">
        <f t="shared" ca="1" si="80"/>
        <v>15551471.267401123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15551471.267401123</v>
      </c>
      <c r="J858" s="455">
        <f t="array" ref="J858">IFERROR(INDEX('Retirement Calculator'!J:J,MATCH('Isaac 401k'!N858,'Retirement Calculator'!A:A,0),0),0)</f>
        <v>6404.7404596389215</v>
      </c>
      <c r="K858" s="455">
        <f t="shared" ca="1" si="79"/>
        <v>64771.110528922844</v>
      </c>
      <c r="L858" s="455">
        <f t="shared" ca="1" si="80"/>
        <v>15609837.637470407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15609837.637470407</v>
      </c>
      <c r="J859" s="455">
        <f t="array" ref="J859">IFERROR(INDEX('Retirement Calculator'!J:J,MATCH('Isaac 401k'!N859,'Retirement Calculator'!A:A,0),0),0)</f>
        <v>6404.7404596389215</v>
      </c>
      <c r="K859" s="455">
        <f t="shared" ca="1" si="79"/>
        <v>65014.303737544855</v>
      </c>
      <c r="L859" s="455">
        <f t="shared" ca="1" si="80"/>
        <v>15668447.200748313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15668447.200748313</v>
      </c>
      <c r="J860" s="455">
        <f t="array" ref="J860">IFERROR(INDEX('Retirement Calculator'!J:J,MATCH('Isaac 401k'!N860,'Retirement Calculator'!A:A,0),0),0)</f>
        <v>6404.7404596389215</v>
      </c>
      <c r="K860" s="455">
        <f t="shared" ca="1" si="79"/>
        <v>65258.510251202802</v>
      </c>
      <c r="L860" s="455">
        <f t="shared" ca="1" si="80"/>
        <v>15727300.970539877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15727300.970539877</v>
      </c>
      <c r="J861" s="455">
        <f t="array" ref="J861">IFERROR(INDEX('Retirement Calculator'!J:J,MATCH('Isaac 401k'!N861,'Retirement Calculator'!A:A,0),0),0)</f>
        <v>6404.7404596389215</v>
      </c>
      <c r="K861" s="455">
        <f t="shared" ca="1" si="79"/>
        <v>65503.734292000998</v>
      </c>
      <c r="L861" s="455">
        <f t="shared" ca="1" si="80"/>
        <v>15786399.964372238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15786399.964372238</v>
      </c>
      <c r="J862" s="455">
        <f t="array" ref="J862">IFERROR(INDEX('Retirement Calculator'!J:J,MATCH('Isaac 401k'!N862,'Retirement Calculator'!A:A,0),0),0)</f>
        <v>6404.7404596389215</v>
      </c>
      <c r="K862" s="455">
        <f t="shared" ca="1" si="79"/>
        <v>65749.980099635824</v>
      </c>
      <c r="L862" s="455">
        <f t="shared" ca="1" si="80"/>
        <v>15845745.204012234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15845745.204012234</v>
      </c>
      <c r="J863" s="455">
        <f t="array" ref="J863">IFERROR(INDEX('Retirement Calculator'!J:J,MATCH('Isaac 401k'!N863,'Retirement Calculator'!A:A,0),0),0)</f>
        <v>6404.7404596389215</v>
      </c>
      <c r="K863" s="455">
        <f t="shared" ca="1" si="79"/>
        <v>65997.251931469145</v>
      </c>
      <c r="L863" s="455">
        <f t="shared" ca="1" si="80"/>
        <v>15905337.715484064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15905337.715484064</v>
      </c>
      <c r="J864" s="455">
        <f t="array" ref="J864">IFERROR(INDEX('Retirement Calculator'!J:J,MATCH('Isaac 401k'!N864,'Retirement Calculator'!A:A,0),0),0)</f>
        <v>6404.7404596389215</v>
      </c>
      <c r="K864" s="455">
        <f t="shared" ca="1" si="79"/>
        <v>66245.554062601761</v>
      </c>
      <c r="L864" s="455">
        <f t="shared" ca="1" si="80"/>
        <v>15965178.529087026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15965178.529087026</v>
      </c>
      <c r="J865" s="455">
        <f t="array" ref="J865">IFERROR(INDEX('Retirement Calculator'!J:J,MATCH('Isaac 401k'!N865,'Retirement Calculator'!A:A,0),0),0)</f>
        <v>6404.7404596389215</v>
      </c>
      <c r="K865" s="455">
        <f t="shared" ca="1" si="79"/>
        <v>66494.890785947428</v>
      </c>
      <c r="L865" s="455">
        <f t="shared" ca="1" si="80"/>
        <v>16025268.679413334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16025268.679413334</v>
      </c>
      <c r="J866" s="455">
        <f t="array" ref="J866">IFERROR(INDEX('Retirement Calculator'!J:J,MATCH('Isaac 401k'!N866,'Retirement Calculator'!A:A,0),0),0)</f>
        <v>6404.7404596389215</v>
      </c>
      <c r="K866" s="455">
        <f t="shared" ca="1" si="79"/>
        <v>66745.266412307072</v>
      </c>
      <c r="L866" s="455">
        <f t="shared" ca="1" si="80"/>
        <v>16085609.205366001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16085609.205366001</v>
      </c>
      <c r="J867" s="455">
        <f t="array" ref="J867">IFERROR(INDEX('Retirement Calculator'!J:J,MATCH('Isaac 401k'!N867,'Retirement Calculator'!A:A,0),0),0)</f>
        <v>6404.7404596389215</v>
      </c>
      <c r="K867" s="455">
        <f t="shared" ca="1" si="79"/>
        <v>66996.685270443166</v>
      </c>
      <c r="L867" s="455">
        <f t="shared" ca="1" si="80"/>
        <v>16146201.150176805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16146201.150176805</v>
      </c>
      <c r="J868" s="455">
        <f t="array" ref="J868">IFERROR(INDEX('Retirement Calculator'!J:J,MATCH('Isaac 401k'!N868,'Retirement Calculator'!A:A,0),0),0)</f>
        <v>6404.7404596389215</v>
      </c>
      <c r="K868" s="455">
        <f t="shared" ca="1" si="79"/>
        <v>67249.151707154859</v>
      </c>
      <c r="L868" s="455">
        <f t="shared" ca="1" si="80"/>
        <v>16207045.561424321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16207045.561424321</v>
      </c>
      <c r="J869" s="455">
        <f t="array" ref="J869">IFERROR(INDEX('Retirement Calculator'!J:J,MATCH('Isaac 401k'!N869,'Retirement Calculator'!A:A,0),0),0)</f>
        <v>6404.7404596389215</v>
      </c>
      <c r="K869" s="455">
        <f t="shared" ca="1" si="79"/>
        <v>67502.670087352846</v>
      </c>
      <c r="L869" s="455">
        <f t="shared" ca="1" si="80"/>
        <v>16268143.491052033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16268143.491052033</v>
      </c>
      <c r="J870" s="455">
        <f t="array" ref="J870">IFERROR(INDEX('Retirement Calculator'!J:J,MATCH('Isaac 401k'!N870,'Retirement Calculator'!A:A,0),0),0)</f>
        <v>6404.7404596389215</v>
      </c>
      <c r="K870" s="455">
        <f t="shared" ca="1" si="79"/>
        <v>67757.244794134982</v>
      </c>
      <c r="L870" s="455">
        <f t="shared" ca="1" si="80"/>
        <v>16329495.99538653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16329495.99538653</v>
      </c>
      <c r="J871" s="455">
        <f t="array" ref="J871">IFERROR(INDEX('Retirement Calculator'!J:J,MATCH('Isaac 401k'!N871,'Retirement Calculator'!A:A,0),0),0)</f>
        <v>6404.7404596389215</v>
      </c>
      <c r="K871" s="455">
        <f t="shared" ca="1" si="79"/>
        <v>68012.88022886205</v>
      </c>
      <c r="L871" s="455">
        <f t="shared" ca="1" si="80"/>
        <v>16391104.135155752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16391104.135155752</v>
      </c>
      <c r="J872" s="455">
        <f t="array" ref="J872">IFERROR(INDEX('Retirement Calculator'!J:J,MATCH('Isaac 401k'!N872,'Retirement Calculator'!A:A,0),0),0)</f>
        <v>6404.7404596389215</v>
      </c>
      <c r="K872" s="455">
        <f t="shared" ca="1" si="79"/>
        <v>68269.580811233798</v>
      </c>
      <c r="L872" s="455">
        <f t="shared" ca="1" si="80"/>
        <v>16452968.975507347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16452968.975507347</v>
      </c>
      <c r="J873" s="455">
        <f t="array" ref="J873">IFERROR(INDEX('Retirement Calculator'!J:J,MATCH('Isaac 401k'!N873,'Retirement Calculator'!A:A,0),0),0)</f>
        <v>6404.7404596389215</v>
      </c>
      <c r="K873" s="455">
        <f t="shared" ca="1" si="79"/>
        <v>68527.350979365452</v>
      </c>
      <c r="L873" s="455">
        <f t="shared" ca="1" si="80"/>
        <v>16515091.586027073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16515091.586027073</v>
      </c>
      <c r="J874" s="455">
        <f t="array" ref="J874">IFERROR(INDEX('Retirement Calculator'!J:J,MATCH('Isaac 401k'!N874,'Retirement Calculator'!A:A,0),0),0)</f>
        <v>6404.7404596389215</v>
      </c>
      <c r="K874" s="455">
        <f t="shared" ca="1" si="79"/>
        <v>68786.195189864302</v>
      </c>
      <c r="L874" s="455">
        <f t="shared" ca="1" si="80"/>
        <v>16577473.040757297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16577473.040757297</v>
      </c>
      <c r="J875" s="455">
        <f t="array" ref="J875">IFERROR(INDEX('Retirement Calculator'!J:J,MATCH('Isaac 401k'!N875,'Retirement Calculator'!A:A,0),0),0)</f>
        <v>6404.7404596389215</v>
      </c>
      <c r="K875" s="455">
        <f t="shared" ca="1" si="79"/>
        <v>69046.1179179069</v>
      </c>
      <c r="L875" s="455">
        <f t="shared" ca="1" si="80"/>
        <v>16640114.418215564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16640114.418215564</v>
      </c>
      <c r="J876" s="455">
        <f t="array" ref="J876">IFERROR(INDEX('Retirement Calculator'!J:J,MATCH('Isaac 401k'!N876,'Retirement Calculator'!A:A,0),0),0)</f>
        <v>6404.7404596389215</v>
      </c>
      <c r="K876" s="455">
        <f t="shared" ca="1" si="79"/>
        <v>69307.123657316348</v>
      </c>
      <c r="L876" s="455">
        <f t="shared" ca="1" si="80"/>
        <v>16703016.80141324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16703016.80141324</v>
      </c>
      <c r="J877" s="455">
        <f t="array" ref="J877">IFERROR(INDEX('Retirement Calculator'!J:J,MATCH('Isaac 401k'!N877,'Retirement Calculator'!A:A,0),0),0)</f>
        <v>6404.7404596389215</v>
      </c>
      <c r="K877" s="455">
        <f t="shared" ca="1" si="79"/>
        <v>69569.216920639999</v>
      </c>
      <c r="L877" s="455">
        <f t="shared" ca="1" si="80"/>
        <v>16766181.277874241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16766181.277874241</v>
      </c>
      <c r="J878" s="455">
        <f t="array" ref="J878">IFERROR(INDEX('Retirement Calculator'!J:J,MATCH('Isaac 401k'!N878,'Retirement Calculator'!A:A,0),0),0)</f>
        <v>6404.7404596389215</v>
      </c>
      <c r="K878" s="455">
        <f t="shared" ca="1" si="79"/>
        <v>69832.402239227507</v>
      </c>
      <c r="L878" s="455">
        <f t="shared" ca="1" si="80"/>
        <v>16829608.939653829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16829608.939653829</v>
      </c>
      <c r="J879" s="455">
        <f t="array" ref="J879">IFERROR(INDEX('Retirement Calculator'!J:J,MATCH('Isaac 401k'!N879,'Retirement Calculator'!A:A,0),0),0)</f>
        <v>6404.7404596389215</v>
      </c>
      <c r="K879" s="455">
        <f t="shared" ca="1" si="79"/>
        <v>70096.684163309124</v>
      </c>
      <c r="L879" s="455">
        <f t="shared" ca="1" si="80"/>
        <v>16893300.883357499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16893300.883357499</v>
      </c>
      <c r="J880" s="455">
        <f t="array" ref="J880">IFERROR(INDEX('Retirement Calculator'!J:J,MATCH('Isaac 401k'!N880,'Retirement Calculator'!A:A,0),0),0)</f>
        <v>6404.7404596389215</v>
      </c>
      <c r="K880" s="455">
        <f t="shared" ca="1" si="79"/>
        <v>70362.067262074415</v>
      </c>
      <c r="L880" s="455">
        <f t="shared" ca="1" si="80"/>
        <v>16957258.210159935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16957258.210159935</v>
      </c>
      <c r="J881" s="455">
        <f t="array" ref="J881">IFERROR(INDEX('Retirement Calculator'!J:J,MATCH('Isaac 401k'!N881,'Retirement Calculator'!A:A,0),0),0)</f>
        <v>6404.7404596389215</v>
      </c>
      <c r="K881" s="455">
        <f t="shared" ca="1" si="79"/>
        <v>70628.55612375123</v>
      </c>
      <c r="L881" s="455">
        <f t="shared" ca="1" si="80"/>
        <v>17021482.025824048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17021482.025824048</v>
      </c>
      <c r="J882" s="455">
        <f t="array" ref="J882">IFERROR(INDEX('Retirement Calculator'!J:J,MATCH('Isaac 401k'!N882,'Retirement Calculator'!A:A,0),0),0)</f>
        <v>6404.7404596389215</v>
      </c>
      <c r="K882" s="455">
        <f t="shared" ca="1" si="79"/>
        <v>70896.155355685027</v>
      </c>
      <c r="L882" s="455">
        <f t="shared" ca="1" si="80"/>
        <v>17085973.440720093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17085973.440720093</v>
      </c>
      <c r="J883" s="455">
        <f t="array" ref="J883">IFERROR(INDEX('Retirement Calculator'!J:J,MATCH('Isaac 401k'!N883,'Retirement Calculator'!A:A,0),0),0)</f>
        <v>6404.7404596389215</v>
      </c>
      <c r="K883" s="455">
        <f t="shared" ca="1" si="79"/>
        <v>71164.869584418557</v>
      </c>
      <c r="L883" s="455">
        <f t="shared" ca="1" si="80"/>
        <v>17150733.569844872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17150733.569844872</v>
      </c>
      <c r="J884" s="455">
        <f t="array" ref="J884">IFERROR(INDEX('Retirement Calculator'!J:J,MATCH('Isaac 401k'!N884,'Retirement Calculator'!A:A,0),0),0)</f>
        <v>6404.7404596389215</v>
      </c>
      <c r="K884" s="455">
        <f t="shared" ca="1" si="79"/>
        <v>71434.7034557718</v>
      </c>
      <c r="L884" s="455">
        <f t="shared" ca="1" si="80"/>
        <v>17215763.532841004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17215763.532841004</v>
      </c>
      <c r="J885" s="455">
        <f t="array" ref="J885">IFERROR(INDEX('Retirement Calculator'!J:J,MATCH('Isaac 401k'!N885,'Retirement Calculator'!A:A,0),0),0)</f>
        <v>6404.7404596389215</v>
      </c>
      <c r="K885" s="455">
        <f t="shared" ca="1" si="79"/>
        <v>71705.661634922348</v>
      </c>
      <c r="L885" s="455">
        <f t="shared" ca="1" si="80"/>
        <v>17281064.454016287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17281064.454016287</v>
      </c>
      <c r="J886" s="455">
        <f t="array" ref="J886">IFERROR(INDEX('Retirement Calculator'!J:J,MATCH('Isaac 401k'!N886,'Retirement Calculator'!A:A,0),0),0)</f>
        <v>6404.7404596389215</v>
      </c>
      <c r="K886" s="455">
        <f t="shared" ca="1" si="79"/>
        <v>71977.748806486023</v>
      </c>
      <c r="L886" s="455">
        <f t="shared" ca="1" si="80"/>
        <v>17346637.462363135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17346637.462363135</v>
      </c>
      <c r="J887" s="455">
        <f t="array" ref="J887">IFERROR(INDEX('Retirement Calculator'!J:J,MATCH('Isaac 401k'!N887,'Retirement Calculator'!A:A,0),0),0)</f>
        <v>6404.7404596389215</v>
      </c>
      <c r="K887" s="455">
        <f t="shared" ca="1" si="79"/>
        <v>72250.969674597902</v>
      </c>
      <c r="L887" s="455">
        <f t="shared" ca="1" si="80"/>
        <v>17412483.691578094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17412483.691578094</v>
      </c>
      <c r="J888" s="455">
        <f t="array" ref="J888">IFERROR(INDEX('Retirement Calculator'!J:J,MATCH('Isaac 401k'!N888,'Retirement Calculator'!A:A,0),0),0)</f>
        <v>6404.7404596389215</v>
      </c>
      <c r="K888" s="455">
        <f t="shared" ca="1" si="79"/>
        <v>72525.328962993561</v>
      </c>
      <c r="L888" s="455">
        <f t="shared" ca="1" si="80"/>
        <v>17478604.280081447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17478604.280081447</v>
      </c>
      <c r="J889" s="455">
        <f t="array" ref="J889">IFERROR(INDEX('Retirement Calculator'!J:J,MATCH('Isaac 401k'!N889,'Retirement Calculator'!A:A,0),0),0)</f>
        <v>6404.7404596389215</v>
      </c>
      <c r="K889" s="455">
        <f t="shared" ca="1" si="79"/>
        <v>72800.83141509087</v>
      </c>
      <c r="L889" s="455">
        <f t="shared" ca="1" si="80"/>
        <v>17545000.371036898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17545000.371036898</v>
      </c>
      <c r="J890" s="455">
        <f t="array" ref="J890">IFERROR(INDEX('Retirement Calculator'!J:J,MATCH('Isaac 401k'!N890,'Retirement Calculator'!A:A,0),0),0)</f>
        <v>6404.7404596389215</v>
      </c>
      <c r="K890" s="455">
        <f t="shared" ca="1" si="79"/>
        <v>73077.481794071908</v>
      </c>
      <c r="L890" s="455">
        <f t="shared" ca="1" si="80"/>
        <v>17611673.112371329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17611673.112371329</v>
      </c>
      <c r="J891" s="455">
        <f t="array" ref="J891">IFERROR(INDEX('Retirement Calculator'!J:J,MATCH('Isaac 401k'!N891,'Retirement Calculator'!A:A,0),0),0)</f>
        <v>6404.7404596389215</v>
      </c>
      <c r="K891" s="455">
        <f t="shared" ca="1" si="79"/>
        <v>73355.284882965367</v>
      </c>
      <c r="L891" s="455">
        <f t="shared" ca="1" si="80"/>
        <v>17678623.656794656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17678623.656794656</v>
      </c>
      <c r="J892" s="455">
        <f t="array" ref="J892">IFERROR(INDEX('Retirement Calculator'!J:J,MATCH('Isaac 401k'!N892,'Retirement Calculator'!A:A,0),0),0)</f>
        <v>6404.7404596389215</v>
      </c>
      <c r="K892" s="455">
        <f t="shared" ca="1" si="79"/>
        <v>73634.245484729239</v>
      </c>
      <c r="L892" s="455">
        <f t="shared" ca="1" si="80"/>
        <v>17745853.161819745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17745853.161819745</v>
      </c>
      <c r="J893" s="455">
        <f t="array" ref="J893">IFERROR(INDEX('Retirement Calculator'!J:J,MATCH('Isaac 401k'!N893,'Retirement Calculator'!A:A,0),0),0)</f>
        <v>6404.7404596389215</v>
      </c>
      <c r="K893" s="455">
        <f t="shared" ca="1" si="79"/>
        <v>73914.368422333777</v>
      </c>
      <c r="L893" s="455">
        <f t="shared" ca="1" si="80"/>
        <v>17813362.789782438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17813362.789782438</v>
      </c>
      <c r="J894" s="455">
        <f t="array" ref="J894">IFERROR(INDEX('Retirement Calculator'!J:J,MATCH('Isaac 401k'!N894,'Retirement Calculator'!A:A,0),0),0)</f>
        <v>6404.7404596389215</v>
      </c>
      <c r="K894" s="455">
        <f t="shared" ca="1" si="79"/>
        <v>74195.658538844989</v>
      </c>
      <c r="L894" s="455">
        <f t="shared" ca="1" si="80"/>
        <v>17881153.707861643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17881153.707861643</v>
      </c>
      <c r="J895" s="455">
        <f t="array" ref="J895">IFERROR(INDEX('Retirement Calculator'!J:J,MATCH('Isaac 401k'!N895,'Retirement Calculator'!A:A,0),0),0)</f>
        <v>6404.7404596389215</v>
      </c>
      <c r="K895" s="455">
        <f t="shared" ca="1" si="79"/>
        <v>74478.120697508348</v>
      </c>
      <c r="L895" s="455">
        <f t="shared" ca="1" si="80"/>
        <v>17949227.088099513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17949227.088099513</v>
      </c>
      <c r="J896" s="455">
        <f t="array" ref="J896">IFERROR(INDEX('Retirement Calculator'!J:J,MATCH('Isaac 401k'!N896,'Retirement Calculator'!A:A,0),0),0)</f>
        <v>6404.7404596389215</v>
      </c>
      <c r="K896" s="455">
        <f t="shared" ca="1" si="79"/>
        <v>74761.759781832807</v>
      </c>
      <c r="L896" s="455">
        <f t="shared" ca="1" si="80"/>
        <v>18017584.107421707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18017584.107421707</v>
      </c>
      <c r="J897" s="455">
        <f t="array" ref="J897">IFERROR(INDEX('Retirement Calculator'!J:J,MATCH('Isaac 401k'!N897,'Retirement Calculator'!A:A,0),0),0)</f>
        <v>6404.7404596389215</v>
      </c>
      <c r="K897" s="455">
        <f t="shared" ca="1" si="79"/>
        <v>75046.580695675279</v>
      </c>
      <c r="L897" s="455">
        <f t="shared" ca="1" si="80"/>
        <v>18086225.947657742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18086225.947657742</v>
      </c>
      <c r="J898" s="455">
        <f t="array" ref="J898">IFERROR(INDEX('Retirement Calculator'!J:J,MATCH('Isaac 401k'!N898,'Retirement Calculator'!A:A,0),0),0)</f>
        <v>6404.7404596389215</v>
      </c>
      <c r="K898" s="455">
        <f t="shared" ca="1" si="79"/>
        <v>75332.588363325427</v>
      </c>
      <c r="L898" s="455">
        <f t="shared" ca="1" si="80"/>
        <v>18155153.795561429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18155153.795561429</v>
      </c>
      <c r="J899" s="455">
        <f t="array" ref="J899">IFERROR(INDEX('Retirement Calculator'!J:J,MATCH('Isaac 401k'!N899,'Retirement Calculator'!A:A,0),0),0)</f>
        <v>6404.7404596389215</v>
      </c>
      <c r="K899" s="455">
        <f t="shared" ca="1" si="79"/>
        <v>75619.787729590782</v>
      </c>
      <c r="L899" s="455">
        <f t="shared" ca="1" si="80"/>
        <v>18224368.842831381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18224368.842831381</v>
      </c>
      <c r="J900" s="455">
        <f t="array" ref="J900">IFERROR(INDEX('Retirement Calculator'!J:J,MATCH('Isaac 401k'!N900,'Retirement Calculator'!A:A,0),0),0)</f>
        <v>6404.7404596389215</v>
      </c>
      <c r="K900" s="455">
        <f t="shared" ca="1" si="79"/>
        <v>75908.18375988226</v>
      </c>
      <c r="L900" s="455">
        <f t="shared" ca="1" si="80"/>
        <v>18293872.286131624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18293872.286131624</v>
      </c>
      <c r="J901" s="455">
        <f t="array" ref="J901">IFERROR(INDEX('Retirement Calculator'!J:J,MATCH('Isaac 401k'!N901,'Retirement Calculator'!A:A,0),0),0)</f>
        <v>6404.7404596389215</v>
      </c>
      <c r="K901" s="455">
        <f t="shared" ca="1" si="79"/>
        <v>76197.781440299936</v>
      </c>
      <c r="L901" s="455">
        <f t="shared" ca="1" si="80"/>
        <v>18363665.327112284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18363665.327112284</v>
      </c>
      <c r="J902" s="455">
        <f t="array" ref="J902">IFERROR(INDEX('Retirement Calculator'!J:J,MATCH('Isaac 401k'!N902,'Retirement Calculator'!A:A,0),0),0)</f>
        <v>6404.7404596389215</v>
      </c>
      <c r="K902" s="455">
        <f t="shared" ca="1" si="79"/>
        <v>76488.585777719345</v>
      </c>
      <c r="L902" s="455">
        <f t="shared" ca="1" si="80"/>
        <v>18433749.172430363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18433749.172430363</v>
      </c>
      <c r="J903" s="455">
        <f t="array" ref="J903">IFERROR(INDEX('Retirement Calculator'!J:J,MATCH('Isaac 401k'!N903,'Retirement Calculator'!A:A,0),0),0)</f>
        <v>6404.7404596389215</v>
      </c>
      <c r="K903" s="455">
        <f t="shared" ca="1" si="79"/>
        <v>76780.601799878015</v>
      </c>
      <c r="L903" s="455">
        <f t="shared" ca="1" si="80"/>
        <v>18504125.033770602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18504125.033770602</v>
      </c>
      <c r="J904" s="455">
        <f t="array" ref="J904">IFERROR(INDEX('Retirement Calculator'!J:J,MATCH('Isaac 401k'!N904,'Retirement Calculator'!A:A,0),0),0)</f>
        <v>6404.7404596389215</v>
      </c>
      <c r="K904" s="455">
        <f t="shared" ca="1" si="79"/>
        <v>77073.834555462337</v>
      </c>
      <c r="L904" s="455">
        <f t="shared" ca="1" si="80"/>
        <v>18574794.127866425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18574794.127866425</v>
      </c>
      <c r="J905" s="455">
        <f t="array" ref="J905">IFERROR(INDEX('Retirement Calculator'!J:J,MATCH('Isaac 401k'!N905,'Retirement Calculator'!A:A,0),0),0)</f>
        <v>6404.7404596389215</v>
      </c>
      <c r="K905" s="455">
        <f t="shared" ca="1" si="79"/>
        <v>77368.289114194937</v>
      </c>
      <c r="L905" s="455">
        <f t="shared" ca="1" si="80"/>
        <v>18645757.676520981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18645757.676520981</v>
      </c>
      <c r="J906" s="455">
        <f t="array" ref="J906">IFERROR(INDEX('Retirement Calculator'!J:J,MATCH('Isaac 401k'!N906,'Retirement Calculator'!A:A,0),0),0)</f>
        <v>6404.7404596389215</v>
      </c>
      <c r="K906" s="455">
        <f t="shared" ca="1" si="79"/>
        <v>77663.97056692226</v>
      </c>
      <c r="L906" s="455">
        <f t="shared" ca="1" si="80"/>
        <v>18717016.906628262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18717016.906628262</v>
      </c>
      <c r="J907" s="455">
        <f t="array" ref="J907">IFERROR(INDEX('Retirement Calculator'!J:J,MATCH('Isaac 401k'!N907,'Retirement Calculator'!A:A,0),0),0)</f>
        <v>6404.7404596389215</v>
      </c>
      <c r="K907" s="455">
        <f t="shared" ca="1" si="79"/>
        <v>77960.884025702588</v>
      </c>
      <c r="L907" s="455">
        <f t="shared" ca="1" si="80"/>
        <v>18788573.050194327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18788573.050194327</v>
      </c>
      <c r="J908" s="455">
        <f t="array" ref="J908">IFERROR(INDEX('Retirement Calculator'!J:J,MATCH('Isaac 401k'!N908,'Retirement Calculator'!A:A,0),0),0)</f>
        <v>6404.7404596389215</v>
      </c>
      <c r="K908" s="455">
        <f t="shared" ca="1" si="79"/>
        <v>78259.034623894535</v>
      </c>
      <c r="L908" s="455">
        <f t="shared" ca="1" si="80"/>
        <v>18860427.344358582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18860427.344358582</v>
      </c>
      <c r="J909" s="455">
        <f t="array" ref="J909">IFERROR(INDEX('Retirement Calculator'!J:J,MATCH('Isaac 401k'!N909,'Retirement Calculator'!A:A,0),0),0)</f>
        <v>6404.7404596389215</v>
      </c>
      <c r="K909" s="455">
        <f t="shared" ca="1" si="79"/>
        <v>78558.427516245589</v>
      </c>
      <c r="L909" s="455">
        <f t="shared" ca="1" si="80"/>
        <v>18932581.031415187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18932581.031415187</v>
      </c>
      <c r="J910" s="455">
        <f t="array" ref="J910">IFERROR(INDEX('Retirement Calculator'!J:J,MATCH('Isaac 401k'!N910,'Retirement Calculator'!A:A,0),0),0)</f>
        <v>6404.7404596389215</v>
      </c>
      <c r="K910" s="455">
        <f t="shared" ca="1" si="79"/>
        <v>78859.067878981441</v>
      </c>
      <c r="L910" s="455">
        <f t="shared" ca="1" si="80"/>
        <v>19005035.358834527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19005035.358834527</v>
      </c>
      <c r="J911" s="455">
        <f t="array" ref="J911">IFERROR(INDEX('Retirement Calculator'!J:J,MATCH('Isaac 401k'!N911,'Retirement Calculator'!A:A,0),0),0)</f>
        <v>6404.7404596389215</v>
      </c>
      <c r="K911" s="455">
        <f t="shared" ca="1" si="79"/>
        <v>79160.960909895366</v>
      </c>
      <c r="L911" s="455">
        <f t="shared" ca="1" si="80"/>
        <v>19077791.579284783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19077791.579284783</v>
      </c>
      <c r="J912" s="455">
        <f t="array" ref="J912">IFERROR(INDEX('Retirement Calculator'!J:J,MATCH('Isaac 401k'!N912,'Retirement Calculator'!A:A,0),0),0)</f>
        <v>6404.7404596389215</v>
      </c>
      <c r="K912" s="455">
        <f t="shared" ca="1" si="79"/>
        <v>79464.111828438094</v>
      </c>
      <c r="L912" s="455">
        <f t="shared" ca="1" si="80"/>
        <v>19150850.950653583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19150850.950653583</v>
      </c>
      <c r="J913" s="455">
        <f t="array" ref="J913">IFERROR(INDEX('Retirement Calculator'!J:J,MATCH('Isaac 401k'!N913,'Retirement Calculator'!A:A,0),0),0)</f>
        <v>6404.7404596389215</v>
      </c>
      <c r="K913" s="455">
        <f t="shared" ca="1" si="79"/>
        <v>79768.525875808089</v>
      </c>
      <c r="L913" s="455">
        <f t="shared" ca="1" si="80"/>
        <v>19224214.73606975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19224214.73606975</v>
      </c>
      <c r="J914" s="455">
        <f t="array" ref="J914">IFERROR(INDEX('Retirement Calculator'!J:J,MATCH('Isaac 401k'!N914,'Retirement Calculator'!A:A,0),0),0)</f>
        <v>6404.7404596389215</v>
      </c>
      <c r="K914" s="455">
        <f t="shared" ca="1" si="79"/>
        <v>80074.208315042124</v>
      </c>
      <c r="L914" s="455">
        <f t="shared" ca="1" si="80"/>
        <v>19297884.203925151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19297884.203925151</v>
      </c>
      <c r="J915" s="455">
        <f t="array" ref="J915">IFERROR(INDEX('Retirement Calculator'!J:J,MATCH('Isaac 401k'!N915,'Retirement Calculator'!A:A,0),0),0)</f>
        <v>6404.7404596389215</v>
      </c>
      <c r="K915" s="455">
        <f t="shared" ca="1" si="79"/>
        <v>80381.164431106299</v>
      </c>
      <c r="L915" s="455">
        <f t="shared" ca="1" si="80"/>
        <v>19371860.627896618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19371860.627896618</v>
      </c>
      <c r="J916" s="455">
        <f t="array" ref="J916">IFERROR(INDEX('Retirement Calculator'!J:J,MATCH('Isaac 401k'!N916,'Retirement Calculator'!A:A,0),0),0)</f>
        <v>6404.7404596389215</v>
      </c>
      <c r="K916" s="455">
        <f t="shared" ca="1" si="79"/>
        <v>80689.399530987415</v>
      </c>
      <c r="L916" s="455">
        <f t="shared" ca="1" si="80"/>
        <v>19446145.286967967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19446145.286967967</v>
      </c>
      <c r="J917" s="455">
        <f t="array" ref="J917">IFERROR(INDEX('Retirement Calculator'!J:J,MATCH('Isaac 401k'!N917,'Retirement Calculator'!A:A,0),0),0)</f>
        <v>6404.7404596389215</v>
      </c>
      <c r="K917" s="455">
        <f t="shared" ca="1" si="79"/>
        <v>80998.918943784694</v>
      </c>
      <c r="L917" s="455">
        <f t="shared" ca="1" si="80"/>
        <v>19520739.465452112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19520739.465452112</v>
      </c>
      <c r="J918" s="455">
        <f t="array" ref="J918">IFERROR(INDEX('Retirement Calculator'!J:J,MATCH('Isaac 401k'!N918,'Retirement Calculator'!A:A,0),0),0)</f>
        <v>6404.7404596389215</v>
      </c>
      <c r="K918" s="455">
        <f t="shared" ca="1" si="79"/>
        <v>81309.728020801966</v>
      </c>
      <c r="L918" s="455">
        <f t="shared" ca="1" si="80"/>
        <v>19595644.453013275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19595644.453013275</v>
      </c>
      <c r="J919" s="455">
        <f t="array" ref="J919">IFERROR(INDEX('Retirement Calculator'!J:J,MATCH('Isaac 401k'!N919,'Retirement Calculator'!A:A,0),0),0)</f>
        <v>6404.7404596389215</v>
      </c>
      <c r="K919" s="455">
        <f t="shared" ca="1" si="79"/>
        <v>81621.832135640143</v>
      </c>
      <c r="L919" s="455">
        <f t="shared" ca="1" si="80"/>
        <v>19670861.544689275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19670861.544689275</v>
      </c>
      <c r="J920" s="455">
        <f t="array" ref="J920">IFERROR(INDEX('Retirement Calculator'!J:J,MATCH('Isaac 401k'!N920,'Retirement Calculator'!A:A,0),0),0)</f>
        <v>6404.7404596389215</v>
      </c>
      <c r="K920" s="455">
        <f t="shared" ca="1" si="79"/>
        <v>81935.236684290154</v>
      </c>
      <c r="L920" s="455">
        <f t="shared" ca="1" si="80"/>
        <v>19746392.040913925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19746392.040913925</v>
      </c>
      <c r="J921" s="455">
        <f t="array" ref="J921">IFERROR(INDEX('Retirement Calculator'!J:J,MATCH('Isaac 401k'!N921,'Retirement Calculator'!A:A,0),0),0)</f>
        <v>6404.7404596389215</v>
      </c>
      <c r="K921" s="455">
        <f t="shared" ca="1" si="79"/>
        <v>82249.947085226187</v>
      </c>
      <c r="L921" s="455">
        <f t="shared" ca="1" si="80"/>
        <v>19822237.247539513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19822237.247539513</v>
      </c>
      <c r="J922" s="455">
        <f t="array" ref="J922">IFERROR(INDEX('Retirement Calculator'!J:J,MATCH('Isaac 401k'!N922,'Retirement Calculator'!A:A,0),0),0)</f>
        <v>6404.7404596389215</v>
      </c>
      <c r="K922" s="455">
        <f t="shared" ca="1" si="79"/>
        <v>82565.968779499468</v>
      </c>
      <c r="L922" s="455">
        <f t="shared" ca="1" si="80"/>
        <v>19898398.475859374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19898398.475859374</v>
      </c>
      <c r="J923" s="455">
        <f t="array" ref="J923">IFERROR(INDEX('Retirement Calculator'!J:J,MATCH('Isaac 401k'!N923,'Retirement Calculator'!A:A,0),0),0)</f>
        <v>6404.7404596389215</v>
      </c>
      <c r="K923" s="455">
        <f t="shared" ca="1" si="79"/>
        <v>82883.30723083223</v>
      </c>
      <c r="L923" s="455">
        <f t="shared" ca="1" si="80"/>
        <v>19974877.042630568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19974877.042630568</v>
      </c>
      <c r="J924" s="455">
        <f t="array" ref="J924">IFERROR(INDEX('Retirement Calculator'!J:J,MATCH('Isaac 401k'!N924,'Retirement Calculator'!A:A,0),0),0)</f>
        <v>6404.7404596389215</v>
      </c>
      <c r="K924" s="455">
        <f t="shared" ca="1" si="79"/>
        <v>83201.967925712204</v>
      </c>
      <c r="L924" s="455">
        <f t="shared" ca="1" si="80"/>
        <v>20051674.270096641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20051674.270096641</v>
      </c>
      <c r="J925" s="455">
        <f t="array" ref="J925">IFERROR(INDEX('Retirement Calculator'!J:J,MATCH('Isaac 401k'!N925,'Retirement Calculator'!A:A,0),0),0)</f>
        <v>6404.7404596389215</v>
      </c>
      <c r="K925" s="455">
        <f t="shared" ca="1" si="79"/>
        <v>83521.956373487512</v>
      </c>
      <c r="L925" s="455">
        <f t="shared" ca="1" si="80"/>
        <v>20128791.486010488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20128791.486010488</v>
      </c>
      <c r="J926" s="455">
        <f t="array" ref="J926">IFERROR(INDEX('Retirement Calculator'!J:J,MATCH('Isaac 401k'!N926,'Retirement Calculator'!A:A,0),0),0)</f>
        <v>6404.7404596389215</v>
      </c>
      <c r="K926" s="455">
        <f t="shared" ca="1" si="79"/>
        <v>83843.278106461861</v>
      </c>
      <c r="L926" s="455">
        <f t="shared" ca="1" si="80"/>
        <v>20206230.023657311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20206230.023657311</v>
      </c>
      <c r="J927" s="455">
        <f t="array" ref="J927">IFERROR(INDEX('Retirement Calculator'!J:J,MATCH('Isaac 401k'!N927,'Retirement Calculator'!A:A,0),0),0)</f>
        <v>6404.7404596389215</v>
      </c>
      <c r="K927" s="455">
        <f t="shared" ca="1" si="79"/>
        <v>84165.9386799903</v>
      </c>
      <c r="L927" s="455">
        <f t="shared" ca="1" si="80"/>
        <v>20283991.221877661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20283991.221877661</v>
      </c>
      <c r="J928" s="455">
        <f t="array" ref="J928">IFERROR(INDEX('Retirement Calculator'!J:J,MATCH('Isaac 401k'!N928,'Retirement Calculator'!A:A,0),0),0)</f>
        <v>6404.7404596389215</v>
      </c>
      <c r="K928" s="455">
        <f t="shared" ca="1" si="79"/>
        <v>84489.943672575086</v>
      </c>
      <c r="L928" s="455">
        <f t="shared" ca="1" si="80"/>
        <v>20362076.425090596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20362076.425090596</v>
      </c>
      <c r="J929" s="455">
        <f t="array" ref="J929">IFERROR(INDEX('Retirement Calculator'!J:J,MATCH('Isaac 401k'!N929,'Retirement Calculator'!A:A,0),0),0)</f>
        <v>6404.7404596389215</v>
      </c>
      <c r="K929" s="455">
        <f t="shared" ca="1" si="79"/>
        <v>84815.29868596232</v>
      </c>
      <c r="L929" s="455">
        <f t="shared" ca="1" si="80"/>
        <v>20440486.983316917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20440486.983316917</v>
      </c>
      <c r="J930" s="455">
        <f t="array" ref="J930">IFERROR(INDEX('Retirement Calculator'!J:J,MATCH('Isaac 401k'!N930,'Retirement Calculator'!A:A,0),0),0)</f>
        <v>6404.7404596389215</v>
      </c>
      <c r="K930" s="455">
        <f t="shared" ca="1" si="79"/>
        <v>85142.00934523865</v>
      </c>
      <c r="L930" s="455">
        <f t="shared" ca="1" si="80"/>
        <v>20519224.252202515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20519224.252202515</v>
      </c>
      <c r="J931" s="455">
        <f t="array" ref="J931">IFERROR(INDEX('Retirement Calculator'!J:J,MATCH('Isaac 401k'!N931,'Retirement Calculator'!A:A,0),0),0)</f>
        <v>6404.7404596389215</v>
      </c>
      <c r="K931" s="455">
        <f t="shared" ca="1" si="79"/>
        <v>85470.08129892865</v>
      </c>
      <c r="L931" s="455">
        <f t="shared" ca="1" si="80"/>
        <v>20598289.593041804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20598289.593041804</v>
      </c>
      <c r="J932" s="455">
        <f t="array" ref="J932">IFERROR(INDEX('Retirement Calculator'!J:J,MATCH('Isaac 401k'!N932,'Retirement Calculator'!A:A,0),0),0)</f>
        <v>6404.7404596389215</v>
      </c>
      <c r="K932" s="455">
        <f t="shared" ca="1" si="79"/>
        <v>85799.520219092345</v>
      </c>
      <c r="L932" s="455">
        <f t="shared" ca="1" si="80"/>
        <v>20677684.372801255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20677684.372801255</v>
      </c>
      <c r="J933" s="455">
        <f t="array" ref="J933">IFERROR(INDEX('Retirement Calculator'!J:J,MATCH('Isaac 401k'!N933,'Retirement Calculator'!A:A,0),0),0)</f>
        <v>6404.7404596389215</v>
      </c>
      <c r="K933" s="455">
        <f t="shared" ca="1" si="79"/>
        <v>86130.331801423396</v>
      </c>
      <c r="L933" s="455">
        <f t="shared" ca="1" si="80"/>
        <v>20757409.964143038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20757409.964143038</v>
      </c>
      <c r="J934" s="455">
        <f t="array" ref="J934">IFERROR(INDEX('Retirement Calculator'!J:J,MATCH('Isaac 401k'!N934,'Retirement Calculator'!A:A,0),0),0)</f>
        <v>6404.7404596389215</v>
      </c>
      <c r="K934" s="455">
        <f t="shared" ca="1" si="79"/>
        <v>86462.521765347497</v>
      </c>
      <c r="L934" s="455">
        <f t="shared" ca="1" si="80"/>
        <v>20837467.745448746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20837467.745448746</v>
      </c>
      <c r="J935" s="455">
        <f t="array" ref="J935">IFERROR(INDEX('Retirement Calculator'!J:J,MATCH('Isaac 401k'!N935,'Retirement Calculator'!A:A,0),0),0)</f>
        <v>6404.7404596389215</v>
      </c>
      <c r="K935" s="455">
        <f t="shared" ca="1" si="79"/>
        <v>86796.095854121275</v>
      </c>
      <c r="L935" s="455">
        <f t="shared" ca="1" si="80"/>
        <v>20917859.100843228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20917859.100843228</v>
      </c>
      <c r="J936" s="455">
        <f t="array" ref="J936">IFERROR(INDEX('Retirement Calculator'!J:J,MATCH('Isaac 401k'!N936,'Retirement Calculator'!A:A,0),0),0)</f>
        <v>6404.7404596389215</v>
      </c>
      <c r="K936" s="455">
        <f t="shared" ca="1" si="79"/>
        <v>87131.059834931613</v>
      </c>
      <c r="L936" s="455">
        <f t="shared" ca="1" si="80"/>
        <v>20998585.42021852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20998585.42021852</v>
      </c>
      <c r="J937" s="455">
        <f t="array" ref="J937">IFERROR(INDEX('Retirement Calculator'!J:J,MATCH('Isaac 401k'!N937,'Retirement Calculator'!A:A,0),0),0)</f>
        <v>6404.7404596389215</v>
      </c>
      <c r="K937" s="455">
        <f t="shared" ca="1" si="79"/>
        <v>87467.419498995339</v>
      </c>
      <c r="L937" s="455">
        <f t="shared" ca="1" si="80"/>
        <v>21079648.099257875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21079648.099257875</v>
      </c>
      <c r="J938" s="455">
        <f t="array" ref="J938">IFERROR(INDEX('Retirement Calculator'!J:J,MATCH('Isaac 401k'!N938,'Retirement Calculator'!A:A,0),0),0)</f>
        <v>6404.7404596389215</v>
      </c>
      <c r="K938" s="455">
        <f t="shared" ca="1" si="79"/>
        <v>87805.180661659309</v>
      </c>
      <c r="L938" s="455">
        <f t="shared" ca="1" si="80"/>
        <v>21161048.539459895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21161048.539459895</v>
      </c>
      <c r="J939" s="455">
        <f t="array" ref="J939">IFERROR(INDEX('Retirement Calculator'!J:J,MATCH('Isaac 401k'!N939,'Retirement Calculator'!A:A,0),0),0)</f>
        <v>6404.7404596389215</v>
      </c>
      <c r="K939" s="455">
        <f t="shared" ca="1" si="79"/>
        <v>88144.349162501065</v>
      </c>
      <c r="L939" s="455">
        <f t="shared" ca="1" si="80"/>
        <v>21242788.148162756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21242788.148162756</v>
      </c>
      <c r="J940" s="455">
        <f t="array" ref="J940">IFERROR(INDEX('Retirement Calculator'!J:J,MATCH('Isaac 401k'!N940,'Retirement Calculator'!A:A,0),0),0)</f>
        <v>6404.7404596389215</v>
      </c>
      <c r="K940" s="455">
        <f t="shared" ca="1" si="79"/>
        <v>88484.930865429647</v>
      </c>
      <c r="L940" s="455">
        <f t="shared" ca="1" si="80"/>
        <v>21324868.338568546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21324868.338568546</v>
      </c>
      <c r="J941" s="455">
        <f t="array" ref="J941">IFERROR(INDEX('Retirement Calculator'!J:J,MATCH('Isaac 401k'!N941,'Retirement Calculator'!A:A,0),0),0)</f>
        <v>6404.7404596389215</v>
      </c>
      <c r="K941" s="455">
        <f t="shared" ca="1" si="79"/>
        <v>88826.931658787114</v>
      </c>
      <c r="L941" s="455">
        <f t="shared" ca="1" si="80"/>
        <v>21407290.529767692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21407290.529767692</v>
      </c>
      <c r="J942" s="455">
        <f t="array" ref="J942">IFERROR(INDEX('Retirement Calculator'!J:J,MATCH('Isaac 401k'!N942,'Retirement Calculator'!A:A,0),0),0)</f>
        <v>6404.7404596389215</v>
      </c>
      <c r="K942" s="455">
        <f t="shared" ca="1" si="79"/>
        <v>89170.357455450212</v>
      </c>
      <c r="L942" s="455">
        <f t="shared" ca="1" si="80"/>
        <v>21490056.146763504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21490056.146763504</v>
      </c>
      <c r="J943" s="455">
        <f t="array" ref="J943">IFERROR(INDEX('Retirement Calculator'!J:J,MATCH('Isaac 401k'!N943,'Retirement Calculator'!A:A,0),0),0)</f>
        <v>6404.7404596389215</v>
      </c>
      <c r="K943" s="455">
        <f t="shared" ca="1" si="79"/>
        <v>89515.214192932763</v>
      </c>
      <c r="L943" s="455">
        <f t="shared" ca="1" si="80"/>
        <v>21573166.620496798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21573166.620496798</v>
      </c>
      <c r="J944" s="455">
        <f t="array" ref="J944">IFERROR(INDEX('Retirement Calculator'!J:J,MATCH('Isaac 401k'!N944,'Retirement Calculator'!A:A,0),0),0)</f>
        <v>6404.7404596389215</v>
      </c>
      <c r="K944" s="455">
        <f t="shared" ca="1" si="79"/>
        <v>89861.507833488155</v>
      </c>
      <c r="L944" s="455">
        <f t="shared" ca="1" si="80"/>
        <v>21656623.387870647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21656623.387870647</v>
      </c>
      <c r="J945" s="455">
        <f t="array" ref="J945">IFERROR(INDEX('Retirement Calculator'!J:J,MATCH('Isaac 401k'!N945,'Retirement Calculator'!A:A,0),0),0)</f>
        <v>6404.7404596389215</v>
      </c>
      <c r="K945" s="455">
        <f t="shared" ca="1" si="79"/>
        <v>90209.244364212529</v>
      </c>
      <c r="L945" s="455">
        <f t="shared" ca="1" si="80"/>
        <v>21740427.891775221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21740427.891775221</v>
      </c>
      <c r="J946" s="455">
        <f t="array" ref="J946">IFERROR(INDEX('Retirement Calculator'!J:J,MATCH('Isaac 401k'!N946,'Retirement Calculator'!A:A,0),0),0)</f>
        <v>6404.7404596389215</v>
      </c>
      <c r="K946" s="455">
        <f t="shared" ca="1" si="79"/>
        <v>90558.429797148259</v>
      </c>
      <c r="L946" s="455">
        <f t="shared" ca="1" si="80"/>
        <v>21824581.581112728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21824581.581112728</v>
      </c>
      <c r="J947" s="455">
        <f t="array" ref="J947">IFERROR(INDEX('Retirement Calculator'!J:J,MATCH('Isaac 401k'!N947,'Retirement Calculator'!A:A,0),0),0)</f>
        <v>6404.7404596389215</v>
      </c>
      <c r="K947" s="455">
        <f t="shared" ca="1" si="79"/>
        <v>90909.070169387865</v>
      </c>
      <c r="L947" s="455">
        <f t="shared" ca="1" si="80"/>
        <v>21909085.910822477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21909085.910822477</v>
      </c>
      <c r="J948" s="455">
        <f t="array" ref="J948">IFERROR(INDEX('Retirement Calculator'!J:J,MATCH('Isaac 401k'!N948,'Retirement Calculator'!A:A,0),0),0)</f>
        <v>6404.7404596389215</v>
      </c>
      <c r="K948" s="455">
        <f t="shared" ca="1" si="79"/>
        <v>91261.171543178483</v>
      </c>
      <c r="L948" s="455">
        <f t="shared" ca="1" si="80"/>
        <v>21993942.341906015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21993942.341906015</v>
      </c>
      <c r="J949" s="455">
        <f t="array" ref="J949">IFERROR(INDEX('Retirement Calculator'!J:J,MATCH('Isaac 401k'!N949,'Retirement Calculator'!A:A,0),0),0)</f>
        <v>6404.7404596389215</v>
      </c>
      <c r="K949" s="455">
        <f t="shared" ca="1" si="79"/>
        <v>91614.740006026565</v>
      </c>
      <c r="L949" s="455">
        <f t="shared" ca="1" si="80"/>
        <v>22079152.341452401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22079152.341452401</v>
      </c>
      <c r="J950" s="455">
        <f t="array" ref="J950">IFERROR(INDEX('Retirement Calculator'!J:J,MATCH('Isaac 401k'!N950,'Retirement Calculator'!A:A,0),0),0)</f>
        <v>6404.7404596389215</v>
      </c>
      <c r="K950" s="455">
        <f t="shared" ca="1" si="79"/>
        <v>91969.781670803175</v>
      </c>
      <c r="L950" s="455">
        <f t="shared" ca="1" si="80"/>
        <v>22164717.382663563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22164717.382663563</v>
      </c>
      <c r="J951" s="455">
        <f t="array" ref="J951">IFERROR(INDEX('Retirement Calculator'!J:J,MATCH('Isaac 401k'!N951,'Retirement Calculator'!A:A,0),0),0)</f>
        <v>6404.7404596389215</v>
      </c>
      <c r="K951" s="455">
        <f t="shared" ca="1" si="79"/>
        <v>92326.302675849685</v>
      </c>
      <c r="L951" s="455">
        <f t="shared" ca="1" si="80"/>
        <v>22250638.944879774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22250638.944879774</v>
      </c>
      <c r="J952" s="455">
        <f t="array" ref="J952">IFERROR(INDEX('Retirement Calculator'!J:J,MATCH('Isaac 401k'!N952,'Retirement Calculator'!A:A,0),0),0)</f>
        <v>6404.7404596389215</v>
      </c>
      <c r="K952" s="455">
        <f t="shared" ca="1" si="79"/>
        <v>92684.309185083897</v>
      </c>
      <c r="L952" s="455">
        <f t="shared" ca="1" si="80"/>
        <v>22336918.513605218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22336918.513605218</v>
      </c>
      <c r="J953" s="455">
        <f t="array" ref="J953">IFERROR(INDEX('Retirement Calculator'!J:J,MATCH('Isaac 401k'!N953,'Retirement Calculator'!A:A,0),0),0)</f>
        <v>6404.7404596389215</v>
      </c>
      <c r="K953" s="455">
        <f t="shared" ca="1" si="79"/>
        <v>93043.807388106579</v>
      </c>
      <c r="L953" s="455">
        <f t="shared" ca="1" si="80"/>
        <v>22423557.580533687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22423557.580533687</v>
      </c>
      <c r="J954" s="455">
        <f t="array" ref="J954">IFERROR(INDEX('Retirement Calculator'!J:J,MATCH('Isaac 401k'!N954,'Retirement Calculator'!A:A,0),0),0)</f>
        <v>6404.7404596389215</v>
      </c>
      <c r="K954" s="455">
        <f t="shared" ca="1" si="79"/>
        <v>93404.803500308524</v>
      </c>
      <c r="L954" s="455">
        <f t="shared" ca="1" si="80"/>
        <v>22510557.643574357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22510557.643574357</v>
      </c>
      <c r="J955" s="455">
        <f t="array" ref="J955">IFERROR(INDEX('Retirement Calculator'!J:J,MATCH('Isaac 401k'!N955,'Retirement Calculator'!A:A,0),0),0)</f>
        <v>6404.7404596389215</v>
      </c>
      <c r="K955" s="455">
        <f t="shared" ca="1" si="79"/>
        <v>93767.303762977986</v>
      </c>
      <c r="L955" s="455">
        <f t="shared" ca="1" si="80"/>
        <v>22597920.206877697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22597920.206877697</v>
      </c>
      <c r="J956" s="455">
        <f t="array" ref="J956">IFERROR(INDEX('Retirement Calculator'!J:J,MATCH('Isaac 401k'!N956,'Retirement Calculator'!A:A,0),0),0)</f>
        <v>6404.7404596389215</v>
      </c>
      <c r="K956" s="455">
        <f t="shared" ca="1" si="79"/>
        <v>94131.31444340857</v>
      </c>
      <c r="L956" s="455">
        <f t="shared" ca="1" si="80"/>
        <v>22685646.780861467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22685646.780861467</v>
      </c>
      <c r="J957" s="455">
        <f t="array" ref="J957">IFERROR(INDEX('Retirement Calculator'!J:J,MATCH('Isaac 401k'!N957,'Retirement Calculator'!A:A,0),0),0)</f>
        <v>6404.7404596389215</v>
      </c>
      <c r="K957" s="455">
        <f t="shared" ca="1" si="79"/>
        <v>94496.84183500761</v>
      </c>
      <c r="L957" s="455">
        <f t="shared" ca="1" si="80"/>
        <v>22773738.882236835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22773738.882236835</v>
      </c>
      <c r="J958" s="455">
        <f t="array" ref="J958">IFERROR(INDEX('Retirement Calculator'!J:J,MATCH('Isaac 401k'!N958,'Retirement Calculator'!A:A,0),0),0)</f>
        <v>6404.7404596389215</v>
      </c>
      <c r="K958" s="455">
        <f t="shared" ca="1" si="79"/>
        <v>94863.892257404979</v>
      </c>
      <c r="L958" s="455">
        <f t="shared" ca="1" si="80"/>
        <v>22862198.034034599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22862198.034034599</v>
      </c>
      <c r="J959" s="455">
        <f t="array" ref="J959">IFERROR(INDEX('Retirement Calculator'!J:J,MATCH('Isaac 401k'!N959,'Retirement Calculator'!A:A,0),0),0)</f>
        <v>6404.7404596389215</v>
      </c>
      <c r="K959" s="455">
        <f t="shared" ca="1" si="79"/>
        <v>95232.472056562328</v>
      </c>
      <c r="L959" s="455">
        <f t="shared" ca="1" si="80"/>
        <v>22951025.765631523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22951025.765631523</v>
      </c>
      <c r="J960" s="455">
        <f t="array" ref="J960">IFERROR(INDEX('Retirement Calculator'!J:J,MATCH('Isaac 401k'!N960,'Retirement Calculator'!A:A,0),0),0)</f>
        <v>6404.7404596389215</v>
      </c>
      <c r="K960" s="455">
        <f t="shared" ca="1" si="79"/>
        <v>95602.58760488285</v>
      </c>
      <c r="L960" s="455">
        <f t="shared" ca="1" si="80"/>
        <v>23040223.612776767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23040223.612776767</v>
      </c>
      <c r="J961" s="455">
        <f t="array" ref="J961">IFERROR(INDEX('Retirement Calculator'!J:J,MATCH('Isaac 401k'!N961,'Retirement Calculator'!A:A,0),0),0)</f>
        <v>6404.7404596389215</v>
      </c>
      <c r="K961" s="455">
        <f t="shared" ca="1" si="79"/>
        <v>95974.245301321367</v>
      </c>
      <c r="L961" s="455">
        <f t="shared" ca="1" si="80"/>
        <v>23129793.117618449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23129793.117618449</v>
      </c>
      <c r="J962" s="455">
        <f t="array" ref="J962">IFERROR(INDEX('Retirement Calculator'!J:J,MATCH('Isaac 401k'!N962,'Retirement Calculator'!A:A,0),0),0)</f>
        <v>6404.7404596389215</v>
      </c>
      <c r="K962" s="455">
        <f t="shared" ca="1" si="79"/>
        <v>96347.451571495039</v>
      </c>
      <c r="L962" s="455">
        <f t="shared" ca="1" si="80"/>
        <v>23219735.828730304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23219735.828730304</v>
      </c>
      <c r="J963" s="455">
        <f t="array" ref="J963">IFERROR(INDEX('Retirement Calculator'!J:J,MATCH('Isaac 401k'!N963,'Retirement Calculator'!A:A,0),0),0)</f>
        <v>6404.7404596389215</v>
      </c>
      <c r="K963" s="455">
        <f t="shared" ca="1" si="79"/>
        <v>96722.212867794427</v>
      </c>
      <c r="L963" s="455">
        <f t="shared" ca="1" si="80"/>
        <v>23310053.301138457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23310053.301138457</v>
      </c>
      <c r="J964" s="455">
        <f t="array" ref="J964">IFERROR(INDEX('Retirement Calculator'!J:J,MATCH('Isaac 401k'!N964,'Retirement Calculator'!A:A,0),0),0)</f>
        <v>6404.7404596389215</v>
      </c>
      <c r="K964" s="455">
        <f t="shared" ca="1" si="79"/>
        <v>97098.535669495075</v>
      </c>
      <c r="L964" s="455">
        <f t="shared" ca="1" si="80"/>
        <v>23400747.096348312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23400747.096348312</v>
      </c>
      <c r="J965" s="455">
        <f t="array" ref="J965">IFERROR(INDEX('Retirement Calculator'!J:J,MATCH('Isaac 401k'!N965,'Retirement Calculator'!A:A,0),0),0)</f>
        <v>6404.7404596389215</v>
      </c>
      <c r="K965" s="455">
        <f t="shared" ca="1" si="79"/>
        <v>97476.426482869472</v>
      </c>
      <c r="L965" s="455">
        <f t="shared" ca="1" si="80"/>
        <v>23491818.782371543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23491818.782371543</v>
      </c>
      <c r="J966" s="455">
        <f t="array" ref="J966">IFERROR(INDEX('Retirement Calculator'!J:J,MATCH('Isaac 401k'!N966,'Retirement Calculator'!A:A,0),0),0)</f>
        <v>6404.7404596389215</v>
      </c>
      <c r="K966" s="455">
        <f t="shared" ca="1" si="79"/>
        <v>97855.891841299599</v>
      </c>
      <c r="L966" s="455">
        <f t="shared" ca="1" si="80"/>
        <v>23583269.933753204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23583269.933753204</v>
      </c>
      <c r="J967" s="455">
        <f t="array" ref="J967">IFERROR(INDEX('Retirement Calculator'!J:J,MATCH('Isaac 401k'!N967,'Retirement Calculator'!A:A,0),0),0)</f>
        <v>6404.7404596389215</v>
      </c>
      <c r="K967" s="455">
        <f t="shared" ca="1" si="79"/>
        <v>98236.938305389849</v>
      </c>
      <c r="L967" s="455">
        <f t="shared" ca="1" si="80"/>
        <v>23675102.131598953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23675102.131598953</v>
      </c>
      <c r="J968" s="455">
        <f t="array" ref="J968">IFERROR(INDEX('Retirement Calculator'!J:J,MATCH('Isaac 401k'!N968,'Retirement Calculator'!A:A,0),0),0)</f>
        <v>6404.7404596389215</v>
      </c>
      <c r="K968" s="455">
        <f t="shared" ca="1" si="79"/>
        <v>98619.572463080476</v>
      </c>
      <c r="L968" s="455">
        <f t="shared" ca="1" si="80"/>
        <v>23767316.963602394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23767316.963602394</v>
      </c>
      <c r="J969" s="455">
        <f t="array" ref="J969">IFERROR(INDEX('Retirement Calculator'!J:J,MATCH('Isaac 401k'!N969,'Retirement Calculator'!A:A,0),0),0)</f>
        <v>6404.7404596389215</v>
      </c>
      <c r="K969" s="455">
        <f t="shared" ca="1" si="79"/>
        <v>99003.800929761477</v>
      </c>
      <c r="L969" s="455">
        <f t="shared" ca="1" si="80"/>
        <v>23859916.024072517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23859916.024072517</v>
      </c>
      <c r="J970" s="455">
        <f t="array" ref="J970">IFERROR(INDEX('Retirement Calculator'!J:J,MATCH('Isaac 401k'!N970,'Retirement Calculator'!A:A,0),0),0)</f>
        <v>6404.7404596389215</v>
      </c>
      <c r="K970" s="455">
        <f t="shared" ca="1" si="79"/>
        <v>99389.630348386985</v>
      </c>
      <c r="L970" s="455">
        <f t="shared" ca="1" si="80"/>
        <v>23952900.913961265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23952900.913961265</v>
      </c>
      <c r="J971" s="455">
        <f t="array" ref="J971">IFERROR(INDEX('Retirement Calculator'!J:J,MATCH('Isaac 401k'!N971,'Retirement Calculator'!A:A,0),0),0)</f>
        <v>6404.7404596389215</v>
      </c>
      <c r="K971" s="455">
        <f t="shared" ca="1" si="79"/>
        <v>99777.067389590113</v>
      </c>
      <c r="L971" s="455">
        <f t="shared" ca="1" si="80"/>
        <v>24046273.240891214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24046273.240891214</v>
      </c>
      <c r="J972" s="455">
        <f t="array" ref="J972">IFERROR(INDEX('Retirement Calculator'!J:J,MATCH('Isaac 401k'!N972,'Retirement Calculator'!A:A,0),0),0)</f>
        <v>6404.7404596389215</v>
      </c>
      <c r="K972" s="455">
        <f t="shared" ca="1" si="79"/>
        <v>100166.11875179823</v>
      </c>
      <c r="L972" s="455">
        <f t="shared" ca="1" si="80"/>
        <v>24140034.619183373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24140034.619183373</v>
      </c>
      <c r="J973" s="455">
        <f t="array" ref="J973">IFERROR(INDEX('Retirement Calculator'!J:J,MATCH('Isaac 401k'!N973,'Retirement Calculator'!A:A,0),0),0)</f>
        <v>6404.7404596389215</v>
      </c>
      <c r="K973" s="455">
        <f t="shared" ca="1" si="79"/>
        <v>100556.79116134888</v>
      </c>
      <c r="L973" s="455">
        <f t="shared" ca="1" si="80"/>
        <v>24234186.66988508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24234186.66988508</v>
      </c>
      <c r="J974" s="455">
        <f t="array" ref="J974">IFERROR(INDEX('Retirement Calculator'!J:J,MATCH('Isaac 401k'!N974,'Retirement Calculator'!A:A,0),0),0)</f>
        <v>6404.7404596389215</v>
      </c>
      <c r="K974" s="455">
        <f t="shared" ca="1" si="79"/>
        <v>100949.091372606</v>
      </c>
      <c r="L974" s="455">
        <f t="shared" ca="1" si="80"/>
        <v>24328731.020798046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24328731.020798046</v>
      </c>
      <c r="J975" s="455">
        <f t="array" ref="J975">IFERROR(INDEX('Retirement Calculator'!J:J,MATCH('Isaac 401k'!N975,'Retirement Calculator'!A:A,0),0),0)</f>
        <v>6404.7404596389215</v>
      </c>
      <c r="K975" s="455">
        <f t="shared" ca="1" si="79"/>
        <v>101343.0261680767</v>
      </c>
      <c r="L975" s="455">
        <f t="shared" ca="1" si="80"/>
        <v>24423669.306506485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24423669.306506485</v>
      </c>
      <c r="J976" s="455">
        <f t="array" ref="J976">IFERROR(INDEX('Retirement Calculator'!J:J,MATCH('Isaac 401k'!N976,'Retirement Calculator'!A:A,0),0),0)</f>
        <v>6404.7404596389215</v>
      </c>
      <c r="K976" s="455">
        <f t="shared" ca="1" si="79"/>
        <v>101738.60235852851</v>
      </c>
      <c r="L976" s="455">
        <f t="shared" ca="1" si="80"/>
        <v>24519003.168405373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24519003.168405373</v>
      </c>
      <c r="J977" s="455">
        <f t="array" ref="J977">IFERROR(INDEX('Retirement Calculator'!J:J,MATCH('Isaac 401k'!N977,'Retirement Calculator'!A:A,0),0),0)</f>
        <v>6404.7404596389215</v>
      </c>
      <c r="K977" s="455">
        <f t="shared" ca="1" si="79"/>
        <v>102135.82678310722</v>
      </c>
      <c r="L977" s="455">
        <f t="shared" ca="1" si="80"/>
        <v>24614734.254728839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24614734.254728839</v>
      </c>
      <c r="J978" s="455">
        <f t="array" ref="J978">IFERROR(INDEX('Retirement Calculator'!J:J,MATCH('Isaac 401k'!N978,'Retirement Calculator'!A:A,0),0),0)</f>
        <v>6404.7404596389215</v>
      </c>
      <c r="K978" s="455">
        <f t="shared" ca="1" si="79"/>
        <v>102534.706309455</v>
      </c>
      <c r="L978" s="455">
        <f t="shared" ca="1" si="80"/>
        <v>24710864.220578656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24710864.220578656</v>
      </c>
      <c r="J979" s="455">
        <f t="array" ref="J979">IFERROR(INDEX('Retirement Calculator'!J:J,MATCH('Isaac 401k'!N979,'Retirement Calculator'!A:A,0),0),0)</f>
        <v>6404.7404596389215</v>
      </c>
      <c r="K979" s="455">
        <f t="shared" ca="1" si="79"/>
        <v>102935.24783382923</v>
      </c>
      <c r="L979" s="455">
        <f t="shared" ca="1" si="80"/>
        <v>24807394.727952845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24807394.727952845</v>
      </c>
      <c r="J980" s="455">
        <f t="array" ref="J980">IFERROR(INDEX('Retirement Calculator'!J:J,MATCH('Isaac 401k'!N980,'Retirement Calculator'!A:A,0),0),0)</f>
        <v>6404.7404596389215</v>
      </c>
      <c r="K980" s="455">
        <f t="shared" ca="1" si="79"/>
        <v>103337.45828122168</v>
      </c>
      <c r="L980" s="455">
        <f t="shared" ca="1" si="80"/>
        <v>24904327.445774429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24904327.445774429</v>
      </c>
      <c r="J981" s="455">
        <f t="array" ref="J981">IFERROR(INDEX('Retirement Calculator'!J:J,MATCH('Isaac 401k'!N981,'Retirement Calculator'!A:A,0),0),0)</f>
        <v>6404.7404596389215</v>
      </c>
      <c r="K981" s="455">
        <f t="shared" ca="1" si="79"/>
        <v>103741.34460547828</v>
      </c>
      <c r="L981" s="455">
        <f t="shared" ca="1" si="80"/>
        <v>25001664.049920268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25001664.049920268</v>
      </c>
      <c r="J982" s="455">
        <f t="array" ref="J982">IFERROR(INDEX('Retirement Calculator'!J:J,MATCH('Isaac 401k'!N982,'Retirement Calculator'!A:A,0),0),0)</f>
        <v>6404.7404596389215</v>
      </c>
      <c r="K982" s="455">
        <f t="shared" ca="1" si="79"/>
        <v>104146.91378941928</v>
      </c>
      <c r="L982" s="455">
        <f t="shared" ca="1" si="80"/>
        <v>25099406.223250046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25099406.223250046</v>
      </c>
      <c r="J983" s="455">
        <f t="array" ref="J983">IFERROR(INDEX('Retirement Calculator'!J:J,MATCH('Isaac 401k'!N983,'Retirement Calculator'!A:A,0),0),0)</f>
        <v>6404.7404596389215</v>
      </c>
      <c r="K983" s="455">
        <f t="shared" ca="1" si="79"/>
        <v>104554.17284496003</v>
      </c>
      <c r="L983" s="455">
        <f t="shared" ca="1" si="80"/>
        <v>25197555.655635368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25197555.655635368</v>
      </c>
      <c r="J984" s="455">
        <f t="array" ref="J984">IFERROR(INDEX('Retirement Calculator'!J:J,MATCH('Isaac 401k'!N984,'Retirement Calculator'!A:A,0),0),0)</f>
        <v>6404.7404596389215</v>
      </c>
      <c r="K984" s="455">
        <f t="shared" ca="1" si="79"/>
        <v>104963.12881323221</v>
      </c>
      <c r="L984" s="455">
        <f t="shared" ca="1" si="80"/>
        <v>25296114.043988962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25296114.043988962</v>
      </c>
      <c r="J985" s="455">
        <f t="array" ref="J985">IFERROR(INDEX('Retirement Calculator'!J:J,MATCH('Isaac 401k'!N985,'Retirement Calculator'!A:A,0),0),0)</f>
        <v>6404.7404596389215</v>
      </c>
      <c r="K985" s="455">
        <f t="shared" ca="1" si="79"/>
        <v>105373.7887647055</v>
      </c>
      <c r="L985" s="455">
        <f t="shared" ca="1" si="80"/>
        <v>25395083.092294026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25395083.092294026</v>
      </c>
      <c r="J986" s="455">
        <f t="array" ref="J986">IFERROR(INDEX('Retirement Calculator'!J:J,MATCH('Isaac 401k'!N986,'Retirement Calculator'!A:A,0),0),0)</f>
        <v>6404.7404596389215</v>
      </c>
      <c r="K986" s="455">
        <f t="shared" ca="1" si="79"/>
        <v>105786.15979930994</v>
      </c>
      <c r="L986" s="455">
        <f t="shared" ca="1" si="80"/>
        <v>25494464.511633698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25494464.511633698</v>
      </c>
      <c r="J987" s="455">
        <f t="array" ref="J987">IFERROR(INDEX('Retirement Calculator'!J:J,MATCH('Isaac 401k'!N987,'Retirement Calculator'!A:A,0),0),0)</f>
        <v>6404.7404596389215</v>
      </c>
      <c r="K987" s="455">
        <f t="shared" ca="1" si="79"/>
        <v>106200.24904655857</v>
      </c>
      <c r="L987" s="455">
        <f t="shared" ca="1" si="80"/>
        <v>25594260.020220619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25594260.020220619</v>
      </c>
      <c r="J988" s="455">
        <f t="array" ref="J988">IFERROR(INDEX('Retirement Calculator'!J:J,MATCH('Isaac 401k'!N988,'Retirement Calculator'!A:A,0),0),0)</f>
        <v>6404.7404596389215</v>
      </c>
      <c r="K988" s="455">
        <f t="shared" ca="1" si="79"/>
        <v>106616.06366567075</v>
      </c>
      <c r="L988" s="455">
        <f t="shared" ca="1" si="80"/>
        <v>25694471.343426649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25694471.343426649</v>
      </c>
      <c r="J989" s="455">
        <f t="array" ref="J989">IFERROR(INDEX('Retirement Calculator'!J:J,MATCH('Isaac 401k'!N989,'Retirement Calculator'!A:A,0),0),0)</f>
        <v>6404.7404596389215</v>
      </c>
      <c r="K989" s="455">
        <f t="shared" ca="1" si="79"/>
        <v>107033.61084569588</v>
      </c>
      <c r="L989" s="455">
        <f t="shared" ca="1" si="80"/>
        <v>25795100.213812705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25795100.213812705</v>
      </c>
      <c r="J990" s="455">
        <f t="array" ref="J990">IFERROR(INDEX('Retirement Calculator'!J:J,MATCH('Isaac 401k'!N990,'Retirement Calculator'!A:A,0),0),0)</f>
        <v>6404.7404596389215</v>
      </c>
      <c r="K990" s="455">
        <f t="shared" ca="1" si="79"/>
        <v>107452.89780563777</v>
      </c>
      <c r="L990" s="455">
        <f t="shared" ca="1" si="80"/>
        <v>25896148.371158704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25896148.371158704</v>
      </c>
      <c r="J991" s="455">
        <f t="array" ref="J991">IFERROR(INDEX('Retirement Calculator'!J:J,MATCH('Isaac 401k'!N991,'Retirement Calculator'!A:A,0),0),0)</f>
        <v>6404.7404596389215</v>
      </c>
      <c r="K991" s="455">
        <f t="shared" ca="1" si="79"/>
        <v>107873.93179457943</v>
      </c>
      <c r="L991" s="455">
        <f t="shared" ca="1" si="80"/>
        <v>25997617.562493645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25997617.562493645</v>
      </c>
      <c r="J992" s="455">
        <f t="array" ref="J992">IFERROR(INDEX('Retirement Calculator'!J:J,MATCH('Isaac 401k'!N992,'Retirement Calculator'!A:A,0),0),0)</f>
        <v>6404.7404596389215</v>
      </c>
      <c r="K992" s="455">
        <f t="shared" ca="1" si="79"/>
        <v>108296.72009180835</v>
      </c>
      <c r="L992" s="455">
        <f t="shared" ca="1" si="80"/>
        <v>26099509.542125814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26099509.542125814</v>
      </c>
      <c r="J993" s="455">
        <f t="array" ref="J993">IFERROR(INDEX('Retirement Calculator'!J:J,MATCH('Isaac 401k'!N993,'Retirement Calculator'!A:A,0),0),0)</f>
        <v>6404.7404596389215</v>
      </c>
      <c r="K993" s="455">
        <f t="shared" ca="1" si="79"/>
        <v>108721.27000694239</v>
      </c>
      <c r="L993" s="455">
        <f t="shared" ca="1" si="80"/>
        <v>26201826.071673118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26201826.071673118</v>
      </c>
      <c r="J994" s="455">
        <f t="array" ref="J994">IFERROR(INDEX('Retirement Calculator'!J:J,MATCH('Isaac 401k'!N994,'Retirement Calculator'!A:A,0),0),0)</f>
        <v>6404.7404596389215</v>
      </c>
      <c r="K994" s="455">
        <f t="shared" ca="1" si="79"/>
        <v>109147.58888005615</v>
      </c>
      <c r="L994" s="455">
        <f t="shared" ca="1" si="80"/>
        <v>26304568.920093533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26304568.920093533</v>
      </c>
      <c r="J995" s="455">
        <f t="array" ref="J995">IFERROR(INDEX('Retirement Calculator'!J:J,MATCH('Isaac 401k'!N995,'Retirement Calculator'!A:A,0),0),0)</f>
        <v>6404.7404596389215</v>
      </c>
      <c r="K995" s="455">
        <f t="shared" ca="1" si="79"/>
        <v>109575.68408180789</v>
      </c>
      <c r="L995" s="455">
        <f t="shared" ca="1" si="80"/>
        <v>26407739.863715701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26407739.863715701</v>
      </c>
      <c r="J996" s="455">
        <f t="array" ref="J996">IFERROR(INDEX('Retirement Calculator'!J:J,MATCH('Isaac 401k'!N996,'Retirement Calculator'!A:A,0),0),0)</f>
        <v>6404.7404596389215</v>
      </c>
      <c r="K996" s="455">
        <f t="shared" ca="1" si="79"/>
        <v>110005.56301356692</v>
      </c>
      <c r="L996" s="455">
        <f t="shared" ca="1" si="80"/>
        <v>26511340.68626963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26511340.68626963</v>
      </c>
      <c r="J997" s="455">
        <f t="array" ref="J997">IFERROR(INDEX('Retirement Calculator'!J:J,MATCH('Isaac 401k'!N997,'Retirement Calculator'!A:A,0),0),0)</f>
        <v>6404.7404596389215</v>
      </c>
      <c r="K997" s="455">
        <f t="shared" ca="1" si="79"/>
        <v>110437.23310754163</v>
      </c>
      <c r="L997" s="455">
        <f t="shared" ca="1" si="80"/>
        <v>26615373.178917531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26615373.178917531</v>
      </c>
      <c r="J998" s="455">
        <f t="array" ref="J998">IFERROR(INDEX('Retirement Calculator'!J:J,MATCH('Isaac 401k'!N998,'Retirement Calculator'!A:A,0),0),0)</f>
        <v>6404.7404596389215</v>
      </c>
      <c r="K998" s="455">
        <f t="shared" ca="1" si="79"/>
        <v>110870.70182690787</v>
      </c>
      <c r="L998" s="455">
        <f t="shared" ca="1" si="80"/>
        <v>26719839.140284799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26719839.140284799</v>
      </c>
      <c r="J999" s="455">
        <f t="array" ref="J999">IFERROR(INDEX('Retirement Calculator'!J:J,MATCH('Isaac 401k'!N999,'Retirement Calculator'!A:A,0),0),0)</f>
        <v>6404.7404596389215</v>
      </c>
      <c r="K999" s="455">
        <f t="shared" ca="1" si="79"/>
        <v>111305.97666593816</v>
      </c>
      <c r="L999" s="455">
        <f t="shared" ca="1" si="80"/>
        <v>26824740.376491096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26824740.376491096</v>
      </c>
      <c r="J1000" s="455">
        <f t="array" ref="J1000">IFERROR(INDEX('Retirement Calculator'!J:J,MATCH('Isaac 401k'!N1000,'Retirement Calculator'!A:A,0),0),0)</f>
        <v>6404.7404596389215</v>
      </c>
      <c r="K1000" s="455">
        <f t="shared" ca="1" si="79"/>
        <v>111743.06515013105</v>
      </c>
      <c r="L1000" s="455">
        <f t="shared" ca="1" si="80"/>
        <v>26930078.701181587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26930078.701181587</v>
      </c>
      <c r="J1001" s="455">
        <f t="array" ref="J1001">IFERROR(INDEX('Retirement Calculator'!J:J,MATCH('Isaac 401k'!N1001,'Retirement Calculator'!A:A,0),0),0)</f>
        <v>6404.7404596389215</v>
      </c>
      <c r="K1001" s="455">
        <f t="shared" ca="1" si="79"/>
        <v>112181.97483634144</v>
      </c>
      <c r="L1001" s="455">
        <f t="shared" ca="1" si="80"/>
        <v>27035855.935558289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27035855.935558289</v>
      </c>
      <c r="J1002" s="455">
        <f t="array" ref="J1002">IFERROR(INDEX('Retirement Calculator'!J:J,MATCH('Isaac 401k'!N1002,'Retirement Calculator'!A:A,0),0),0)</f>
        <v>6404.7404596389215</v>
      </c>
      <c r="K1002" s="455">
        <f t="shared" ca="1" si="79"/>
        <v>112622.71331291104</v>
      </c>
      <c r="L1002" s="455">
        <f t="shared" ca="1" si="80"/>
        <v>27142073.908411562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27142073.908411562</v>
      </c>
      <c r="J1003" s="455">
        <f t="array" ref="J1003">IFERROR(INDEX('Retirement Calculator'!J:J,MATCH('Isaac 401k'!N1003,'Retirement Calculator'!A:A,0),0),0)</f>
        <v>6404.7404596389215</v>
      </c>
      <c r="K1003" s="455">
        <f t="shared" ca="1" si="79"/>
        <v>113065.28819979966</v>
      </c>
      <c r="L1003" s="455">
        <f t="shared" ca="1" si="80"/>
        <v>27248734.456151724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27248734.456151724</v>
      </c>
      <c r="J1004" s="455">
        <f t="array" ref="J1004">IFERROR(INDEX('Retirement Calculator'!J:J,MATCH('Isaac 401k'!N1004,'Retirement Calculator'!A:A,0),0),0)</f>
        <v>6404.7404596389215</v>
      </c>
      <c r="K1004" s="455">
        <f t="shared" ca="1" si="79"/>
        <v>113509.707148717</v>
      </c>
      <c r="L1004" s="455">
        <f t="shared" ca="1" si="80"/>
        <v>27355839.4228408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27355839.4228408</v>
      </c>
      <c r="J1005" s="455">
        <f t="array" ref="J1005">IFERROR(INDEX('Retirement Calculator'!J:J,MATCH('Isaac 401k'!N1005,'Retirement Calculator'!A:A,0),0),0)</f>
        <v>6404.7404596389215</v>
      </c>
      <c r="K1005" s="455">
        <f t="shared" ca="1" si="79"/>
        <v>113955.97784325483</v>
      </c>
      <c r="L1005" s="455">
        <f t="shared" ca="1" si="80"/>
        <v>27463390.660224415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27463390.660224415</v>
      </c>
      <c r="J1006" s="455">
        <f t="array" ref="J1006">IFERROR(INDEX('Retirement Calculator'!J:J,MATCH('Isaac 401k'!N1006,'Retirement Calculator'!A:A,0),0),0)</f>
        <v>6404.7404596389215</v>
      </c>
      <c r="K1006" s="455">
        <f t="shared" ca="1" si="79"/>
        <v>114404.10799901989</v>
      </c>
      <c r="L1006" s="455">
        <f t="shared" ca="1" si="80"/>
        <v>27571390.027763795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27571390.027763795</v>
      </c>
      <c r="J1007" s="455">
        <f t="array" ref="J1007">IFERROR(INDEX('Retirement Calculator'!J:J,MATCH('Isaac 401k'!N1007,'Retirement Calculator'!A:A,0),0),0)</f>
        <v>6404.7404596389215</v>
      </c>
      <c r="K1007" s="455">
        <f t="shared" ca="1" si="79"/>
        <v>114854.10536376732</v>
      </c>
      <c r="L1007" s="455">
        <f t="shared" ca="1" si="80"/>
        <v>27679839.392667923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27679839.392667923</v>
      </c>
      <c r="J1008" s="455">
        <f t="array" ref="J1008">IFERROR(INDEX('Retirement Calculator'!J:J,MATCH('Isaac 401k'!N1008,'Retirement Calculator'!A:A,0),0),0)</f>
        <v>6404.7404596389215</v>
      </c>
      <c r="K1008" s="455">
        <f t="shared" ca="1" si="79"/>
        <v>115305.97771753451</v>
      </c>
      <c r="L1008" s="455">
        <f t="shared" ca="1" si="80"/>
        <v>27788740.629925817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27788740.629925817</v>
      </c>
      <c r="J1009" s="455">
        <f t="array" ref="J1009">IFERROR(INDEX('Retirement Calculator'!J:J,MATCH('Isaac 401k'!N1009,'Retirement Calculator'!A:A,0),0),0)</f>
        <v>6404.7404596389215</v>
      </c>
      <c r="K1009" s="455">
        <f t="shared" ca="1" si="79"/>
        <v>115759.73287277574</v>
      </c>
      <c r="L1009" s="455">
        <f t="shared" ca="1" si="80"/>
        <v>27898095.622338954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27898095.622338954</v>
      </c>
      <c r="J1010" s="455">
        <f t="array" ref="J1010">IFERROR(INDEX('Retirement Calculator'!J:J,MATCH('Isaac 401k'!N1010,'Retirement Calculator'!A:A,0),0),0)</f>
        <v>6404.7404596389215</v>
      </c>
      <c r="K1010" s="455">
        <f t="shared" ca="1" si="79"/>
        <v>116215.37867449714</v>
      </c>
      <c r="L1010" s="455">
        <f t="shared" ca="1" si="80"/>
        <v>28007906.260553811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28007906.260553811</v>
      </c>
      <c r="J1011" s="455">
        <f t="array" ref="J1011">IFERROR(INDEX('Retirement Calculator'!J:J,MATCH('Isaac 401k'!N1011,'Retirement Calculator'!A:A,0),0),0)</f>
        <v>6404.7404596389215</v>
      </c>
      <c r="K1011" s="455">
        <f t="shared" ca="1" si="79"/>
        <v>116672.92300039239</v>
      </c>
      <c r="L1011" s="455">
        <f t="shared" ca="1" si="80"/>
        <v>28118174.443094563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28118174.443094563</v>
      </c>
      <c r="J1012" s="455">
        <f t="array" ref="J1012">IFERROR(INDEX('Retirement Calculator'!J:J,MATCH('Isaac 401k'!N1012,'Retirement Calculator'!A:A,0),0),0)</f>
        <v>6404.7404596389215</v>
      </c>
      <c r="K1012" s="455">
        <f t="shared" ca="1" si="79"/>
        <v>117132.37376097885</v>
      </c>
      <c r="L1012" s="455">
        <f t="shared" ca="1" si="80"/>
        <v>28228902.076395903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28228902.076395903</v>
      </c>
      <c r="J1013" s="455">
        <f t="array" ref="J1013">IFERROR(INDEX('Retirement Calculator'!J:J,MATCH('Isaac 401k'!N1013,'Retirement Calculator'!A:A,0),0),0)</f>
        <v>6404.7404596389215</v>
      </c>
      <c r="K1013" s="455">
        <f t="shared" ca="1" si="79"/>
        <v>117593.73889973441</v>
      </c>
      <c r="L1013" s="455">
        <f t="shared" ca="1" si="80"/>
        <v>28340091.074835997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28340091.074835997</v>
      </c>
      <c r="J1014" s="455">
        <f t="array" ref="J1014">IFERROR(INDEX('Retirement Calculator'!J:J,MATCH('Isaac 401k'!N1014,'Retirement Calculator'!A:A,0),0),0)</f>
        <v>6404.7404596389215</v>
      </c>
      <c r="K1014" s="455">
        <f t="shared" ca="1" si="79"/>
        <v>118057.02639323482</v>
      </c>
      <c r="L1014" s="455">
        <f t="shared" ca="1" si="80"/>
        <v>28451743.360769592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28451743.360769592</v>
      </c>
      <c r="J1015" s="455">
        <f t="array" ref="J1015">IFERROR(INDEX('Retirement Calculator'!J:J,MATCH('Isaac 401k'!N1015,'Retirement Calculator'!A:A,0),0),0)</f>
        <v>6404.7404596389215</v>
      </c>
      <c r="K1015" s="455">
        <f t="shared" ca="1" si="79"/>
        <v>118522.24425129149</v>
      </c>
      <c r="L1015" s="455">
        <f t="shared" ca="1" si="80"/>
        <v>28563860.864561245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28563860.864561245</v>
      </c>
      <c r="J1016" s="455">
        <f t="array" ref="J1016">IFERROR(INDEX('Retirement Calculator'!J:J,MATCH('Isaac 401k'!N1016,'Retirement Calculator'!A:A,0),0),0)</f>
        <v>6404.7404596389215</v>
      </c>
      <c r="K1016" s="455">
        <f t="shared" ca="1" si="79"/>
        <v>118989.40051709002</v>
      </c>
      <c r="L1016" s="455">
        <f t="shared" ca="1" si="80"/>
        <v>28676445.524618696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28676445.524618696</v>
      </c>
      <c r="J1017" s="455">
        <f t="array" ref="J1017">IFERROR(INDEX('Retirement Calculator'!J:J,MATCH('Isaac 401k'!N1017,'Retirement Calculator'!A:A,0),0),0)</f>
        <v>6404.7404596389215</v>
      </c>
      <c r="K1017" s="455">
        <f t="shared" ca="1" si="79"/>
        <v>119458.50326732942</v>
      </c>
      <c r="L1017" s="455">
        <f t="shared" ca="1" si="80"/>
        <v>28789499.287426386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28789499.287426386</v>
      </c>
      <c r="J1018" s="455">
        <f t="array" ref="J1018">IFERROR(INDEX('Retirement Calculator'!J:J,MATCH('Isaac 401k'!N1018,'Retirement Calculator'!A:A,0),0),0)</f>
        <v>6404.7404596389215</v>
      </c>
      <c r="K1018" s="455">
        <f t="shared" ca="1" si="79"/>
        <v>119929.56061236144</v>
      </c>
      <c r="L1018" s="455">
        <f t="shared" ca="1" si="80"/>
        <v>28903024.107579108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28903024.107579108</v>
      </c>
      <c r="J1019" s="455">
        <f t="array" ref="J1019">IFERROR(INDEX('Retirement Calculator'!J:J,MATCH('Isaac 401k'!N1019,'Retirement Calculator'!A:A,0),0),0)</f>
        <v>6404.7404596389215</v>
      </c>
      <c r="K1019" s="455">
        <f t="shared" ca="1" si="79"/>
        <v>120402.58069633112</v>
      </c>
      <c r="L1019" s="455">
        <f t="shared" ca="1" si="80"/>
        <v>29017021.947815798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29017021.947815798</v>
      </c>
      <c r="J1020" s="455">
        <f t="array" ref="J1020">IFERROR(INDEX('Retirement Calculator'!J:J,MATCH('Isaac 401k'!N1020,'Retirement Calculator'!A:A,0),0),0)</f>
        <v>6404.7404596389215</v>
      </c>
      <c r="K1020" s="455">
        <f t="shared" ca="1" si="79"/>
        <v>120877.57169731733</v>
      </c>
      <c r="L1020" s="455">
        <f t="shared" ca="1" si="80"/>
        <v>29131494.779053476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29131494.779053476</v>
      </c>
      <c r="J1021" s="455">
        <f t="array" ref="J1021">IFERROR(INDEX('Retirement Calculator'!J:J,MATCH('Isaac 401k'!N1021,'Retirement Calculator'!A:A,0),0),0)</f>
        <v>6404.7404596389215</v>
      </c>
      <c r="K1021" s="455">
        <f t="shared" ca="1" si="79"/>
        <v>121354.54182747431</v>
      </c>
      <c r="L1021" s="455">
        <f t="shared" ca="1" si="80"/>
        <v>29246444.58042131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29246444.58042131</v>
      </c>
      <c r="J1022" s="455">
        <f t="array" ref="J1022">IFERROR(INDEX('Retirement Calculator'!J:J,MATCH('Isaac 401k'!N1022,'Retirement Calculator'!A:A,0),0),0)</f>
        <v>6404.7404596389215</v>
      </c>
      <c r="K1022" s="455">
        <f t="shared" ca="1" si="79"/>
        <v>121833.49933317362</v>
      </c>
      <c r="L1022" s="455">
        <f t="shared" ca="1" si="80"/>
        <v>29361873.339294843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29361873.339294843</v>
      </c>
      <c r="J1023" s="455">
        <f t="array" ref="J1023">IFERROR(INDEX('Retirement Calculator'!J:J,MATCH('Isaac 401k'!N1023,'Retirement Calculator'!A:A,0),0),0)</f>
        <v>6404.7404596389215</v>
      </c>
      <c r="K1023" s="455">
        <f t="shared" ca="1" si="79"/>
        <v>122314.4524951467</v>
      </c>
      <c r="L1023" s="455">
        <f t="shared" ca="1" si="80"/>
        <v>29477783.05133035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29477783.05133035</v>
      </c>
      <c r="J1024" s="455">
        <f t="array" ref="J1024">IFERROR(INDEX('Retirement Calculator'!J:J,MATCH('Isaac 401k'!N1024,'Retirement Calculator'!A:A,0),0),0)</f>
        <v>6404.7404596389215</v>
      </c>
      <c r="K1024" s="455">
        <f t="shared" ca="1" si="79"/>
        <v>122797.40962862795</v>
      </c>
      <c r="L1024" s="455">
        <f t="shared" ca="1" si="80"/>
        <v>29594175.72049934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29594175.72049934</v>
      </c>
      <c r="J1025" s="455">
        <f t="array" ref="J1025">IFERROR(INDEX('Retirement Calculator'!J:J,MATCH('Isaac 401k'!N1025,'Retirement Calculator'!A:A,0),0),0)</f>
        <v>6404.7404596389215</v>
      </c>
      <c r="K1025" s="455">
        <f t="shared" ca="1" si="79"/>
        <v>123282.37908349874</v>
      </c>
      <c r="L1025" s="455">
        <f t="shared" ca="1" si="80"/>
        <v>29711053.3591232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29711053.3591232</v>
      </c>
      <c r="J1026" s="455">
        <f t="array" ref="J1026">IFERROR(INDEX('Retirement Calculator'!J:J,MATCH('Isaac 401k'!N1026,'Retirement Calculator'!A:A,0),0),0)</f>
        <v>6404.7404596389215</v>
      </c>
      <c r="K1026" s="455">
        <f t="shared" ca="1" si="79"/>
        <v>123769.36924443149</v>
      </c>
      <c r="L1026" s="455">
        <f t="shared" ca="1" si="80"/>
        <v>29828417.987907991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29828417.987907991</v>
      </c>
      <c r="J1027" s="455">
        <f t="array" ref="J1027">IFERROR(INDEX('Retirement Calculator'!J:J,MATCH('Isaac 401k'!N1027,'Retirement Calculator'!A:A,0),0),0)</f>
        <v>6404.7404596389215</v>
      </c>
      <c r="K1027" s="455">
        <f t="shared" ca="1" si="79"/>
        <v>124258.38853103478</v>
      </c>
      <c r="L1027" s="455">
        <f t="shared" ca="1" si="80"/>
        <v>29946271.635979384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29946271.635979384</v>
      </c>
      <c r="J1028" s="455">
        <f t="array" ref="J1028">IFERROR(INDEX('Retirement Calculator'!J:J,MATCH('Isaac 401k'!N1028,'Retirement Calculator'!A:A,0),0),0)</f>
        <v>6404.7404596389215</v>
      </c>
      <c r="K1028" s="455">
        <f t="shared" ref="K1028:K1282" ca="1" si="105">IPMT(M1028/12,1,12,-I1028+J1028,,0)</f>
        <v>124749.44539799892</v>
      </c>
      <c r="L1028" s="455">
        <f t="shared" ref="L1028:L1282" ca="1" si="106">I1028-J1028+K1028</f>
        <v>30064616.340917744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30064616.340917744</v>
      </c>
      <c r="J1029" s="455">
        <f t="array" ref="J1029">IFERROR(INDEX('Retirement Calculator'!J:J,MATCH('Isaac 401k'!N1029,'Retirement Calculator'!A:A,0),0),0)</f>
        <v>6404.7404596389215</v>
      </c>
      <c r="K1029" s="455">
        <f t="shared" ca="1" si="105"/>
        <v>125242.5483352421</v>
      </c>
      <c r="L1029" s="455">
        <f t="shared" ca="1" si="106"/>
        <v>30183454.148793347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30183454.148793347</v>
      </c>
      <c r="J1030" s="455">
        <f t="array" ref="J1030">IFERROR(INDEX('Retirement Calculator'!J:J,MATCH('Isaac 401k'!N1030,'Retirement Calculator'!A:A,0),0),0)</f>
        <v>6404.7404596389215</v>
      </c>
      <c r="K1030" s="455">
        <f t="shared" ca="1" si="105"/>
        <v>125737.70586805709</v>
      </c>
      <c r="L1030" s="455">
        <f t="shared" ca="1" si="106"/>
        <v>30302787.114201766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30302787.114201766</v>
      </c>
      <c r="J1031" s="455">
        <f t="array" ref="J1031">IFERROR(INDEX('Retirement Calculator'!J:J,MATCH('Isaac 401k'!N1031,'Retirement Calculator'!A:A,0),0),0)</f>
        <v>6404.7404596389215</v>
      </c>
      <c r="K1031" s="455">
        <f t="shared" ca="1" si="105"/>
        <v>126234.92655725888</v>
      </c>
      <c r="L1031" s="455">
        <f t="shared" ca="1" si="106"/>
        <v>30422617.300299384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30422617.300299384</v>
      </c>
      <c r="J1032" s="455">
        <f t="array" ref="J1032">IFERROR(INDEX('Retirement Calculator'!J:J,MATCH('Isaac 401k'!N1032,'Retirement Calculator'!A:A,0),0),0)</f>
        <v>6404.7404596389215</v>
      </c>
      <c r="K1032" s="455">
        <f t="shared" ca="1" si="105"/>
        <v>126734.21899933228</v>
      </c>
      <c r="L1032" s="455">
        <f t="shared" ca="1" si="106"/>
        <v>30542946.778839078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30542946.778839078</v>
      </c>
      <c r="J1033" s="455">
        <f t="array" ref="J1033">IFERROR(INDEX('Retirement Calculator'!J:J,MATCH('Isaac 401k'!N1033,'Retirement Calculator'!A:A,0),0),0)</f>
        <v>6404.7404596389215</v>
      </c>
      <c r="K1033" s="455">
        <f t="shared" ca="1" si="105"/>
        <v>127235.591826581</v>
      </c>
      <c r="L1033" s="455">
        <f t="shared" ca="1" si="106"/>
        <v>30663777.630206019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30663777.630206019</v>
      </c>
      <c r="J1034" s="455">
        <f t="array" ref="J1034">IFERROR(INDEX('Retirement Calculator'!J:J,MATCH('Isaac 401k'!N1034,'Retirement Calculator'!A:A,0),0),0)</f>
        <v>6404.7404596389215</v>
      </c>
      <c r="K1034" s="455">
        <f t="shared" ca="1" si="105"/>
        <v>127739.05370727657</v>
      </c>
      <c r="L1034" s="455">
        <f t="shared" ca="1" si="106"/>
        <v>30785111.943453655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30785111.943453655</v>
      </c>
      <c r="J1035" s="455">
        <f t="array" ref="J1035">IFERROR(INDEX('Retirement Calculator'!J:J,MATCH('Isaac 401k'!N1035,'Retirement Calculator'!A:A,0),0),0)</f>
        <v>6404.7404596389215</v>
      </c>
      <c r="K1035" s="455">
        <f t="shared" ca="1" si="105"/>
        <v>128244.61334580839</v>
      </c>
      <c r="L1035" s="455">
        <f t="shared" ca="1" si="106"/>
        <v>30906951.816339824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30906951.816339824</v>
      </c>
      <c r="J1036" s="455">
        <f t="array" ref="J1036">IFERROR(INDEX('Retirement Calculator'!J:J,MATCH('Isaac 401k'!N1036,'Retirement Calculator'!A:A,0),0),0)</f>
        <v>6404.7404596389215</v>
      </c>
      <c r="K1036" s="455">
        <f t="shared" ca="1" si="105"/>
        <v>128752.27948283411</v>
      </c>
      <c r="L1036" s="455">
        <f t="shared" ca="1" si="106"/>
        <v>31029299.355363019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31029299.355363019</v>
      </c>
      <c r="J1037" s="455">
        <f t="array" ref="J1037">IFERROR(INDEX('Retirement Calculator'!J:J,MATCH('Isaac 401k'!N1037,'Retirement Calculator'!A:A,0),0),0)</f>
        <v>6404.7404596389215</v>
      </c>
      <c r="K1037" s="455">
        <f t="shared" ca="1" si="105"/>
        <v>129262.06089543075</v>
      </c>
      <c r="L1037" s="455">
        <f t="shared" ca="1" si="106"/>
        <v>31152156.675798811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31152156.675798811</v>
      </c>
      <c r="J1038" s="455">
        <f t="array" ref="J1038">IFERROR(INDEX('Retirement Calculator'!J:J,MATCH('Isaac 401k'!N1038,'Retirement Calculator'!A:A,0),0),0)</f>
        <v>6404.7404596389215</v>
      </c>
      <c r="K1038" s="455">
        <f t="shared" ca="1" si="105"/>
        <v>129773.96639724655</v>
      </c>
      <c r="L1038" s="455">
        <f t="shared" ca="1" si="106"/>
        <v>31275525.90173642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31275525.90173642</v>
      </c>
      <c r="J1039" s="455">
        <f t="array" ref="J1039">IFERROR(INDEX('Retirement Calculator'!J:J,MATCH('Isaac 401k'!N1039,'Retirement Calculator'!A:A,0),0),0)</f>
        <v>6404.7404596389215</v>
      </c>
      <c r="K1039" s="455">
        <f t="shared" ca="1" si="105"/>
        <v>130288.00483865324</v>
      </c>
      <c r="L1039" s="455">
        <f t="shared" ca="1" si="106"/>
        <v>31399409.166115433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31399409.166115433</v>
      </c>
      <c r="J1040" s="455">
        <f t="array" ref="J1040">IFERROR(INDEX('Retirement Calculator'!J:J,MATCH('Isaac 401k'!N1040,'Retirement Calculator'!A:A,0),0),0)</f>
        <v>6404.7404596389215</v>
      </c>
      <c r="K1040" s="455">
        <f t="shared" ca="1" si="105"/>
        <v>130804.18510689914</v>
      </c>
      <c r="L1040" s="455">
        <f t="shared" ca="1" si="106"/>
        <v>31523808.610762693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31523808.610762693</v>
      </c>
      <c r="J1041" s="455">
        <f t="array" ref="J1041">IFERROR(INDEX('Retirement Calculator'!J:J,MATCH('Isaac 401k'!N1041,'Retirement Calculator'!A:A,0),0),0)</f>
        <v>6404.7404596389215</v>
      </c>
      <c r="K1041" s="455">
        <f t="shared" ca="1" si="105"/>
        <v>131322.51612626272</v>
      </c>
      <c r="L1041" s="455">
        <f t="shared" ca="1" si="106"/>
        <v>31648726.386429317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31648726.386429317</v>
      </c>
      <c r="J1042" s="455">
        <f t="array" ref="J1042">IFERROR(INDEX('Retirement Calculator'!J:J,MATCH('Isaac 401k'!N1042,'Retirement Calculator'!A:A,0),0),0)</f>
        <v>6404.7404596389215</v>
      </c>
      <c r="K1042" s="455">
        <f t="shared" ca="1" si="105"/>
        <v>131843.00685820699</v>
      </c>
      <c r="L1042" s="455">
        <f t="shared" ca="1" si="106"/>
        <v>31774164.652827885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31774164.652827885</v>
      </c>
      <c r="J1043" s="455">
        <f t="array" ref="J1043">IFERROR(INDEX('Retirement Calculator'!J:J,MATCH('Isaac 401k'!N1043,'Retirement Calculator'!A:A,0),0),0)</f>
        <v>6404.7404596389215</v>
      </c>
      <c r="K1043" s="455">
        <f t="shared" ca="1" si="105"/>
        <v>132365.66630153437</v>
      </c>
      <c r="L1043" s="455">
        <f t="shared" ca="1" si="106"/>
        <v>31900125.578669779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31900125.578669779</v>
      </c>
      <c r="J1044" s="455">
        <f t="array" ref="J1044">IFERROR(INDEX('Retirement Calculator'!J:J,MATCH('Isaac 401k'!N1044,'Retirement Calculator'!A:A,0),0),0)</f>
        <v>6404.7404596389215</v>
      </c>
      <c r="K1044" s="455">
        <f t="shared" ca="1" si="105"/>
        <v>132890.50349254225</v>
      </c>
      <c r="L1044" s="455">
        <f t="shared" ca="1" si="106"/>
        <v>32026611.341702681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32026611.341702681</v>
      </c>
      <c r="J1045" s="455">
        <f t="array" ref="J1045">IFERROR(INDEX('Retirement Calculator'!J:J,MATCH('Isaac 401k'!N1045,'Retirement Calculator'!A:A,0),0),0)</f>
        <v>6404.7404596389215</v>
      </c>
      <c r="K1045" s="455">
        <f t="shared" ca="1" si="105"/>
        <v>133417.52750517934</v>
      </c>
      <c r="L1045" s="455">
        <f t="shared" ca="1" si="106"/>
        <v>32153624.128748219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32153624.128748219</v>
      </c>
      <c r="J1046" s="455">
        <f t="array" ref="J1046">IFERROR(INDEX('Retirement Calculator'!J:J,MATCH('Isaac 401k'!N1046,'Retirement Calculator'!A:A,0),0),0)</f>
        <v>6404.7404596389215</v>
      </c>
      <c r="K1046" s="455">
        <f t="shared" ca="1" si="105"/>
        <v>133946.74745120242</v>
      </c>
      <c r="L1046" s="455">
        <f t="shared" ca="1" si="106"/>
        <v>32281166.135739781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32281166.135739781</v>
      </c>
      <c r="J1047" s="455">
        <f t="array" ref="J1047">IFERROR(INDEX('Retirement Calculator'!J:J,MATCH('Isaac 401k'!N1047,'Retirement Calculator'!A:A,0),0),0)</f>
        <v>6404.7404596389215</v>
      </c>
      <c r="K1047" s="455">
        <f t="shared" ca="1" si="105"/>
        <v>134478.17248033392</v>
      </c>
      <c r="L1047" s="455">
        <f t="shared" ca="1" si="106"/>
        <v>32409239.567760475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32409239.567760475</v>
      </c>
      <c r="J1048" s="455">
        <f t="array" ref="J1048">IFERROR(INDEX('Retirement Calculator'!J:J,MATCH('Isaac 401k'!N1048,'Retirement Calculator'!A:A,0),0),0)</f>
        <v>6404.7404596389215</v>
      </c>
      <c r="K1048" s="455">
        <f t="shared" ca="1" si="105"/>
        <v>135011.81178042013</v>
      </c>
      <c r="L1048" s="455">
        <f t="shared" ca="1" si="106"/>
        <v>32537846.639081255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32537846.639081255</v>
      </c>
      <c r="J1049" s="455">
        <f t="array" ref="J1049">IFERROR(INDEX('Retirement Calculator'!J:J,MATCH('Isaac 401k'!N1049,'Retirement Calculator'!A:A,0),0),0)</f>
        <v>6404.7404596389215</v>
      </c>
      <c r="K1049" s="455">
        <f t="shared" ca="1" si="105"/>
        <v>135547.67457759005</v>
      </c>
      <c r="L1049" s="455">
        <f t="shared" ca="1" si="106"/>
        <v>32666989.573199205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32666989.573199205</v>
      </c>
      <c r="J1050" s="455">
        <f t="array" ref="J1050">IFERROR(INDEX('Retirement Calculator'!J:J,MATCH('Isaac 401k'!N1050,'Retirement Calculator'!A:A,0),0),0)</f>
        <v>6404.7404596389215</v>
      </c>
      <c r="K1050" s="455">
        <f t="shared" ca="1" si="105"/>
        <v>136085.77013641485</v>
      </c>
      <c r="L1050" s="455">
        <f t="shared" ca="1" si="106"/>
        <v>32796670.602875981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32796670.602875981</v>
      </c>
      <c r="J1051" s="455">
        <f t="array" ref="J1051">IFERROR(INDEX('Retirement Calculator'!J:J,MATCH('Isaac 401k'!N1051,'Retirement Calculator'!A:A,0),0),0)</f>
        <v>6404.7404596389215</v>
      </c>
      <c r="K1051" s="455">
        <f t="shared" ca="1" si="105"/>
        <v>136626.10776006812</v>
      </c>
      <c r="L1051" s="455">
        <f t="shared" ca="1" si="106"/>
        <v>32926891.97017641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32926891.97017641</v>
      </c>
      <c r="J1052" s="455">
        <f t="array" ref="J1052">IFERROR(INDEX('Retirement Calculator'!J:J,MATCH('Isaac 401k'!N1052,'Retirement Calculator'!A:A,0),0),0)</f>
        <v>6404.7404596389215</v>
      </c>
      <c r="K1052" s="455">
        <f t="shared" ca="1" si="105"/>
        <v>137168.69679048655</v>
      </c>
      <c r="L1052" s="455">
        <f t="shared" ca="1" si="106"/>
        <v>33057655.926507257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33057655.926507257</v>
      </c>
      <c r="J1053" s="455">
        <f t="array" ref="J1053">IFERROR(INDEX('Retirement Calculator'!J:J,MATCH('Isaac 401k'!N1053,'Retirement Calculator'!A:A,0),0),0)</f>
        <v>6404.7404596389215</v>
      </c>
      <c r="K1053" s="455">
        <f t="shared" ca="1" si="105"/>
        <v>137713.54660853173</v>
      </c>
      <c r="L1053" s="455">
        <f t="shared" ca="1" si="106"/>
        <v>33188964.732656147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33188964.732656147</v>
      </c>
      <c r="J1054" s="455">
        <f t="array" ref="J1054">IFERROR(INDEX('Retirement Calculator'!J:J,MATCH('Isaac 401k'!N1054,'Retirement Calculator'!A:A,0),0),0)</f>
        <v>6404.7404596389215</v>
      </c>
      <c r="K1054" s="455">
        <f t="shared" ca="1" si="105"/>
        <v>138260.66663415212</v>
      </c>
      <c r="L1054" s="455">
        <f t="shared" ca="1" si="106"/>
        <v>33320820.658830661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33320820.658830661</v>
      </c>
      <c r="J1055" s="455">
        <f t="array" ref="J1055">IFERROR(INDEX('Retirement Calculator'!J:J,MATCH('Isaac 401k'!N1055,'Retirement Calculator'!A:A,0),0),0)</f>
        <v>6404.7404596389215</v>
      </c>
      <c r="K1055" s="455">
        <f t="shared" ca="1" si="105"/>
        <v>138810.06632654593</v>
      </c>
      <c r="L1055" s="455">
        <f t="shared" ca="1" si="106"/>
        <v>33453225.984697569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33453225.984697569</v>
      </c>
      <c r="J1056" s="455">
        <f t="array" ref="J1056">IFERROR(INDEX('Retirement Calculator'!J:J,MATCH('Isaac 401k'!N1056,'Retirement Calculator'!A:A,0),0),0)</f>
        <v>6404.7404596389215</v>
      </c>
      <c r="K1056" s="455">
        <f t="shared" ca="1" si="105"/>
        <v>139361.75518432469</v>
      </c>
      <c r="L1056" s="455">
        <f t="shared" ca="1" si="106"/>
        <v>33586182.999422252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33586182.999422252</v>
      </c>
      <c r="J1057" s="455">
        <f t="array" ref="J1057">IFERROR(INDEX('Retirement Calculator'!J:J,MATCH('Isaac 401k'!N1057,'Retirement Calculator'!A:A,0),0),0)</f>
        <v>6404.7404596389215</v>
      </c>
      <c r="K1057" s="455">
        <f t="shared" ca="1" si="105"/>
        <v>139915.74274567756</v>
      </c>
      <c r="L1057" s="455">
        <f t="shared" ca="1" si="106"/>
        <v>33719694.001708291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33719694.001708291</v>
      </c>
      <c r="J1058" s="455">
        <f t="array" ref="J1058">IFERROR(INDEX('Retirement Calculator'!J:J,MATCH('Isaac 401k'!N1058,'Retirement Calculator'!A:A,0),0),0)</f>
        <v>6404.7404596389215</v>
      </c>
      <c r="K1058" s="455">
        <f t="shared" ca="1" si="105"/>
        <v>140472.03858853606</v>
      </c>
      <c r="L1058" s="455">
        <f t="shared" ca="1" si="106"/>
        <v>33853761.299837194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33853761.299837194</v>
      </c>
      <c r="J1059" s="455">
        <f t="array" ref="J1059">IFERROR(INDEX('Retirement Calculator'!J:J,MATCH('Isaac 401k'!N1059,'Retirement Calculator'!A:A,0),0),0)</f>
        <v>6404.7404596389215</v>
      </c>
      <c r="K1059" s="455">
        <f t="shared" ca="1" si="105"/>
        <v>141030.65233073983</v>
      </c>
      <c r="L1059" s="455">
        <f t="shared" ca="1" si="106"/>
        <v>33988387.2117083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33988387.2117083</v>
      </c>
      <c r="J1060" s="455">
        <f t="array" ref="J1060">IFERROR(INDEX('Retirement Calculator'!J:J,MATCH('Isaac 401k'!N1060,'Retirement Calculator'!A:A,0),0),0)</f>
        <v>6404.7404596389215</v>
      </c>
      <c r="K1060" s="455">
        <f t="shared" ca="1" si="105"/>
        <v>141591.59363020275</v>
      </c>
      <c r="L1060" s="455">
        <f t="shared" ca="1" si="106"/>
        <v>34123574.064878866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34123574.064878866</v>
      </c>
      <c r="J1061" s="455">
        <f t="array" ref="J1061">IFERROR(INDEX('Retirement Calculator'!J:J,MATCH('Isaac 401k'!N1061,'Retirement Calculator'!A:A,0),0),0)</f>
        <v>6404.7404596389215</v>
      </c>
      <c r="K1061" s="455">
        <f t="shared" ca="1" si="105"/>
        <v>142154.87218508014</v>
      </c>
      <c r="L1061" s="455">
        <f t="shared" ca="1" si="106"/>
        <v>34259324.196604311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34259324.196604311</v>
      </c>
      <c r="J1062" s="455">
        <f t="array" ref="J1062">IFERROR(INDEX('Retirement Calculator'!J:J,MATCH('Isaac 401k'!N1062,'Retirement Calculator'!A:A,0),0),0)</f>
        <v>6404.7404596389215</v>
      </c>
      <c r="K1062" s="455">
        <f t="shared" ca="1" si="105"/>
        <v>142720.49773393615</v>
      </c>
      <c r="L1062" s="455">
        <f t="shared" ca="1" si="106"/>
        <v>34395639.953878611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34395639.953878611</v>
      </c>
      <c r="J1063" s="455">
        <f t="array" ref="J1063">IFERROR(INDEX('Retirement Calculator'!J:J,MATCH('Isaac 401k'!N1063,'Retirement Calculator'!A:A,0),0),0)</f>
        <v>6404.7404596389215</v>
      </c>
      <c r="K1063" s="455">
        <f t="shared" ca="1" si="105"/>
        <v>143288.4800559124</v>
      </c>
      <c r="L1063" s="455">
        <f t="shared" ca="1" si="106"/>
        <v>34532523.693474889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34532523.693474889</v>
      </c>
      <c r="J1064" s="455">
        <f t="array" ref="J1064">IFERROR(INDEX('Retirement Calculator'!J:J,MATCH('Isaac 401k'!N1064,'Retirement Calculator'!A:A,0),0),0)</f>
        <v>6404.7404596389215</v>
      </c>
      <c r="K1064" s="455">
        <f t="shared" ca="1" si="105"/>
        <v>143858.8289708969</v>
      </c>
      <c r="L1064" s="455">
        <f t="shared" ca="1" si="106"/>
        <v>34669977.781986147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34669977.781986147</v>
      </c>
      <c r="J1065" s="455">
        <f t="array" ref="J1065">IFERROR(INDEX('Retirement Calculator'!J:J,MATCH('Isaac 401k'!N1065,'Retirement Calculator'!A:A,0),0),0)</f>
        <v>6404.7404596389215</v>
      </c>
      <c r="K1065" s="455">
        <f t="shared" ca="1" si="105"/>
        <v>144431.5543396938</v>
      </c>
      <c r="L1065" s="455">
        <f t="shared" ca="1" si="106"/>
        <v>34808004.595866203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34808004.595866203</v>
      </c>
      <c r="J1066" s="455">
        <f t="array" ref="J1066">IFERROR(INDEX('Retirement Calculator'!J:J,MATCH('Isaac 401k'!N1066,'Retirement Calculator'!A:A,0),0),0)</f>
        <v>6404.7404596389215</v>
      </c>
      <c r="K1066" s="455">
        <f t="shared" ca="1" si="105"/>
        <v>145006.66606419403</v>
      </c>
      <c r="L1066" s="455">
        <f t="shared" ca="1" si="106"/>
        <v>34946606.521470763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34946606.521470763</v>
      </c>
      <c r="J1067" s="455">
        <f t="array" ref="J1067">IFERROR(INDEX('Retirement Calculator'!J:J,MATCH('Isaac 401k'!N1067,'Retirement Calculator'!A:A,0),0),0)</f>
        <v>6404.7404596389215</v>
      </c>
      <c r="K1067" s="455">
        <f t="shared" ca="1" si="105"/>
        <v>145584.17408754636</v>
      </c>
      <c r="L1067" s="455">
        <f t="shared" ca="1" si="106"/>
        <v>35085785.955098674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35085785.955098674</v>
      </c>
      <c r="J1068" s="455">
        <f t="array" ref="J1068">IFERROR(INDEX('Retirement Calculator'!J:J,MATCH('Isaac 401k'!N1068,'Retirement Calculator'!A:A,0),0),0)</f>
        <v>6404.7404596389215</v>
      </c>
      <c r="K1068" s="455">
        <f t="shared" ca="1" si="105"/>
        <v>146164.08839432933</v>
      </c>
      <c r="L1068" s="455">
        <f t="shared" ca="1" si="106"/>
        <v>35225545.303033367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35225545.303033367</v>
      </c>
      <c r="J1069" s="455">
        <f t="array" ref="J1069">IFERROR(INDEX('Retirement Calculator'!J:J,MATCH('Isaac 401k'!N1069,'Retirement Calculator'!A:A,0),0),0)</f>
        <v>6404.7404596389215</v>
      </c>
      <c r="K1069" s="455">
        <f t="shared" ca="1" si="105"/>
        <v>146746.41901072388</v>
      </c>
      <c r="L1069" s="455">
        <f t="shared" ca="1" si="106"/>
        <v>35365886.981584452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35365886.981584452</v>
      </c>
      <c r="J1070" s="455">
        <f t="array" ref="J1070">IFERROR(INDEX('Retirement Calculator'!J:J,MATCH('Isaac 401k'!N1070,'Retirement Calculator'!A:A,0),0),0)</f>
        <v>6404.7404596389215</v>
      </c>
      <c r="K1070" s="455">
        <f t="shared" ca="1" si="105"/>
        <v>147331.17600468674</v>
      </c>
      <c r="L1070" s="455">
        <f t="shared" ca="1" si="106"/>
        <v>35506813.417129502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35506813.417129502</v>
      </c>
      <c r="J1071" s="455">
        <f t="array" ref="J1071">IFERROR(INDEX('Retirement Calculator'!J:J,MATCH('Isaac 401k'!N1071,'Retirement Calculator'!A:A,0),0),0)</f>
        <v>6404.7404596389215</v>
      </c>
      <c r="K1071" s="455">
        <f t="shared" ca="1" si="105"/>
        <v>147918.36948612443</v>
      </c>
      <c r="L1071" s="455">
        <f t="shared" ca="1" si="106"/>
        <v>35648327.046155989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35648327.046155989</v>
      </c>
      <c r="J1072" s="455">
        <f t="array" ref="J1072">IFERROR(INDEX('Retirement Calculator'!J:J,MATCH('Isaac 401k'!N1072,'Retirement Calculator'!A:A,0),0),0)</f>
        <v>6404.7404596389215</v>
      </c>
      <c r="K1072" s="455">
        <f t="shared" ca="1" si="105"/>
        <v>148508.00960706815</v>
      </c>
      <c r="L1072" s="455">
        <f t="shared" ca="1" si="106"/>
        <v>35790430.315303423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35790430.315303423</v>
      </c>
      <c r="J1073" s="455">
        <f t="array" ref="J1073">IFERROR(INDEX('Retirement Calculator'!J:J,MATCH('Isaac 401k'!N1073,'Retirement Calculator'!A:A,0),0),0)</f>
        <v>6404.7404596389215</v>
      </c>
      <c r="K1073" s="455">
        <f t="shared" ca="1" si="105"/>
        <v>149100.1065618491</v>
      </c>
      <c r="L1073" s="455">
        <f t="shared" ca="1" si="106"/>
        <v>35933125.681405634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35933125.681405634</v>
      </c>
      <c r="J1074" s="455">
        <f t="array" ref="J1074">IFERROR(INDEX('Retirement Calculator'!J:J,MATCH('Isaac 401k'!N1074,'Retirement Calculator'!A:A,0),0),0)</f>
        <v>6404.7404596389215</v>
      </c>
      <c r="K1074" s="455">
        <f t="shared" ca="1" si="105"/>
        <v>149694.670587275</v>
      </c>
      <c r="L1074" s="455">
        <f t="shared" ca="1" si="106"/>
        <v>36076415.611533269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36076415.611533269</v>
      </c>
      <c r="J1075" s="455">
        <f t="array" ref="J1075">IFERROR(INDEX('Retirement Calculator'!J:J,MATCH('Isaac 401k'!N1075,'Retirement Calculator'!A:A,0),0),0)</f>
        <v>6404.7404596389215</v>
      </c>
      <c r="K1075" s="455">
        <f t="shared" ca="1" si="105"/>
        <v>150291.71196280682</v>
      </c>
      <c r="L1075" s="455">
        <f t="shared" ca="1" si="106"/>
        <v>36220302.583036438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36220302.583036438</v>
      </c>
      <c r="J1076" s="455">
        <f t="array" ref="J1076">IFERROR(INDEX('Retirement Calculator'!J:J,MATCH('Isaac 401k'!N1076,'Retirement Calculator'!A:A,0),0),0)</f>
        <v>6404.7404596389215</v>
      </c>
      <c r="K1076" s="455">
        <f t="shared" ca="1" si="105"/>
        <v>150891.24101073667</v>
      </c>
      <c r="L1076" s="455">
        <f t="shared" ca="1" si="106"/>
        <v>36364789.083587542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36364789.083587542</v>
      </c>
      <c r="J1077" s="455">
        <f t="array" ref="J1077">IFERROR(INDEX('Retirement Calculator'!J:J,MATCH('Isaac 401k'!N1077,'Retirement Calculator'!A:A,0),0),0)</f>
        <v>6404.7404596389215</v>
      </c>
      <c r="K1077" s="455">
        <f t="shared" ca="1" si="105"/>
        <v>151493.26809636629</v>
      </c>
      <c r="L1077" s="455">
        <f t="shared" ca="1" si="106"/>
        <v>36509877.611224271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36509877.611224271</v>
      </c>
      <c r="J1078" s="455">
        <f t="array" ref="J1078">IFERROR(INDEX('Retirement Calculator'!J:J,MATCH('Isaac 401k'!N1078,'Retirement Calculator'!A:A,0),0),0)</f>
        <v>6404.7404596389215</v>
      </c>
      <c r="K1078" s="455">
        <f t="shared" ca="1" si="105"/>
        <v>152097.80362818597</v>
      </c>
      <c r="L1078" s="455">
        <f t="shared" ca="1" si="106"/>
        <v>36655570.674392819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36655570.674392819</v>
      </c>
      <c r="J1079" s="455">
        <f t="array" ref="J1079">IFERROR(INDEX('Retirement Calculator'!J:J,MATCH('Isaac 401k'!N1079,'Retirement Calculator'!A:A,0),0),0)</f>
        <v>6404.7404596389215</v>
      </c>
      <c r="K1079" s="455">
        <f t="shared" ca="1" si="105"/>
        <v>152704.85805805493</v>
      </c>
      <c r="L1079" s="455">
        <f t="shared" ca="1" si="106"/>
        <v>36801870.791991241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36801870.791991241</v>
      </c>
      <c r="J1080" s="455">
        <f t="array" ref="J1080">IFERROR(INDEX('Retirement Calculator'!J:J,MATCH('Isaac 401k'!N1080,'Retirement Calculator'!A:A,0),0),0)</f>
        <v>6404.7404596389215</v>
      </c>
      <c r="K1080" s="455">
        <f t="shared" ca="1" si="105"/>
        <v>153314.44188138167</v>
      </c>
      <c r="L1080" s="455">
        <f t="shared" ca="1" si="106"/>
        <v>36948780.493412986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36948780.493412986</v>
      </c>
      <c r="J1081" s="455">
        <f t="array" ref="J1081">IFERROR(INDEX('Retirement Calculator'!J:J,MATCH('Isaac 401k'!N1081,'Retirement Calculator'!A:A,0),0),0)</f>
        <v>6404.7404596389215</v>
      </c>
      <c r="K1081" s="455">
        <f t="shared" ca="1" si="105"/>
        <v>153926.56563730561</v>
      </c>
      <c r="L1081" s="455">
        <f t="shared" ca="1" si="106"/>
        <v>37096302.318590656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37096302.318590656</v>
      </c>
      <c r="J1082" s="455">
        <f t="array" ref="J1082">IFERROR(INDEX('Retirement Calculator'!J:J,MATCH('Isaac 401k'!N1082,'Retirement Calculator'!A:A,0),0),0)</f>
        <v>6404.7404596389215</v>
      </c>
      <c r="K1082" s="455">
        <f t="shared" ca="1" si="105"/>
        <v>154541.23990887924</v>
      </c>
      <c r="L1082" s="455">
        <f t="shared" ca="1" si="106"/>
        <v>37244438.818039902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37244438.818039902</v>
      </c>
      <c r="J1083" s="455">
        <f t="array" ref="J1083">IFERROR(INDEX('Retirement Calculator'!J:J,MATCH('Isaac 401k'!N1083,'Retirement Calculator'!A:A,0),0),0)</f>
        <v>6404.7404596389215</v>
      </c>
      <c r="K1083" s="455">
        <f t="shared" ca="1" si="105"/>
        <v>155158.4753232511</v>
      </c>
      <c r="L1083" s="455">
        <f t="shared" ca="1" si="106"/>
        <v>37393192.552903518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37393192.552903518</v>
      </c>
      <c r="J1084" s="455">
        <f t="array" ref="J1084">IFERROR(INDEX('Retirement Calculator'!J:J,MATCH('Isaac 401k'!N1084,'Retirement Calculator'!A:A,0),0),0)</f>
        <v>6404.7404596389215</v>
      </c>
      <c r="K1084" s="455">
        <f t="shared" ca="1" si="105"/>
        <v>155778.28255184949</v>
      </c>
      <c r="L1084" s="455">
        <f t="shared" ca="1" si="106"/>
        <v>37542566.09499573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37542566.09499573</v>
      </c>
      <c r="J1085" s="455">
        <f t="array" ref="J1085">IFERROR(INDEX('Retirement Calculator'!J:J,MATCH('Isaac 401k'!N1085,'Retirement Calculator'!A:A,0),0),0)</f>
        <v>6404.7404596389215</v>
      </c>
      <c r="K1085" s="455">
        <f t="shared" ca="1" si="105"/>
        <v>156400.67231056705</v>
      </c>
      <c r="L1085" s="455">
        <f t="shared" ca="1" si="106"/>
        <v>37692562.026846662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37692562.026846662</v>
      </c>
      <c r="J1086" s="455">
        <f t="array" ref="J1086">IFERROR(INDEX('Retirement Calculator'!J:J,MATCH('Isaac 401k'!N1086,'Retirement Calculator'!A:A,0),0),0)</f>
        <v>6404.7404596389215</v>
      </c>
      <c r="K1086" s="455">
        <f t="shared" ca="1" si="105"/>
        <v>157025.65535994593</v>
      </c>
      <c r="L1086" s="455">
        <f t="shared" ca="1" si="106"/>
        <v>37843182.941746973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37843182.941746973</v>
      </c>
      <c r="J1087" s="455">
        <f t="array" ref="J1087">IFERROR(INDEX('Retirement Calculator'!J:J,MATCH('Isaac 401k'!N1087,'Retirement Calculator'!A:A,0),0),0)</f>
        <v>6404.7404596389215</v>
      </c>
      <c r="K1087" s="455">
        <f t="shared" ca="1" si="105"/>
        <v>157653.24250536389</v>
      </c>
      <c r="L1087" s="455">
        <f t="shared" ca="1" si="106"/>
        <v>37994431.443792701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37994431.443792701</v>
      </c>
      <c r="J1088" s="455">
        <f t="array" ref="J1088">IFERROR(INDEX('Retirement Calculator'!J:J,MATCH('Isaac 401k'!N1088,'Retirement Calculator'!A:A,0),0),0)</f>
        <v>6404.7404596389215</v>
      </c>
      <c r="K1088" s="455">
        <f t="shared" ca="1" si="105"/>
        <v>158283.4445972211</v>
      </c>
      <c r="L1088" s="455">
        <f t="shared" ca="1" si="106"/>
        <v>38146310.147930287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38146310.147930287</v>
      </c>
      <c r="J1089" s="455">
        <f t="array" ref="J1089">IFERROR(INDEX('Retirement Calculator'!J:J,MATCH('Isaac 401k'!N1089,'Retirement Calculator'!A:A,0),0),0)</f>
        <v>6404.7404596389215</v>
      </c>
      <c r="K1089" s="455">
        <f t="shared" ca="1" si="105"/>
        <v>158916.2725311277</v>
      </c>
      <c r="L1089" s="455">
        <f t="shared" ca="1" si="106"/>
        <v>38298821.68000178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38298821.68000178</v>
      </c>
      <c r="J1090" s="455">
        <f t="array" ref="J1090">IFERROR(INDEX('Retirement Calculator'!J:J,MATCH('Isaac 401k'!N1090,'Retirement Calculator'!A:A,0),0),0)</f>
        <v>6404.7404596389215</v>
      </c>
      <c r="K1090" s="455">
        <f t="shared" ca="1" si="105"/>
        <v>159551.73724809228</v>
      </c>
      <c r="L1090" s="455">
        <f t="shared" ca="1" si="106"/>
        <v>38451968.676790237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38451968.676790237</v>
      </c>
      <c r="J1091" s="455">
        <f t="array" ref="J1091">IFERROR(INDEX('Retirement Calculator'!J:J,MATCH('Isaac 401k'!N1091,'Retirement Calculator'!A:A,0),0),0)</f>
        <v>6404.7404596389215</v>
      </c>
      <c r="K1091" s="455">
        <f t="shared" ca="1" si="105"/>
        <v>160189.84973471085</v>
      </c>
      <c r="L1091" s="455">
        <f t="shared" ca="1" si="106"/>
        <v>38605753.78606531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38605753.78606531</v>
      </c>
      <c r="J1092" s="455">
        <f t="array" ref="J1092">IFERROR(INDEX('Retirement Calculator'!J:J,MATCH('Isaac 401k'!N1092,'Retirement Calculator'!A:A,0),0),0)</f>
        <v>6404.7404596389215</v>
      </c>
      <c r="K1092" s="455">
        <f t="shared" ca="1" si="105"/>
        <v>160830.62102335697</v>
      </c>
      <c r="L1092" s="455">
        <f t="shared" ca="1" si="106"/>
        <v>38760179.666629031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38760179.666629031</v>
      </c>
      <c r="J1093" s="455">
        <f t="array" ref="J1093">IFERROR(INDEX('Retirement Calculator'!J:J,MATCH('Isaac 401k'!N1093,'Retirement Calculator'!A:A,0),0),0)</f>
        <v>6404.7404596389215</v>
      </c>
      <c r="K1093" s="455">
        <f t="shared" ca="1" si="105"/>
        <v>161474.06219237248</v>
      </c>
      <c r="L1093" s="455">
        <f t="shared" ca="1" si="106"/>
        <v>38915248.988361768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38915248.988361768</v>
      </c>
      <c r="J1094" s="455">
        <f t="array" ref="J1094">IFERROR(INDEX('Retirement Calculator'!J:J,MATCH('Isaac 401k'!N1094,'Retirement Calculator'!A:A,0),0),0)</f>
        <v>6404.7404596389215</v>
      </c>
      <c r="K1094" s="455">
        <f t="shared" ca="1" si="105"/>
        <v>162120.18436625888</v>
      </c>
      <c r="L1094" s="455">
        <f t="shared" ca="1" si="106"/>
        <v>39070964.432268389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39070964.432268389</v>
      </c>
      <c r="J1095" s="455">
        <f t="array" ref="J1095">IFERROR(INDEX('Retirement Calculator'!J:J,MATCH('Isaac 401k'!N1095,'Retirement Calculator'!A:A,0),0),0)</f>
        <v>6404.7404596389215</v>
      </c>
      <c r="K1095" s="455">
        <f t="shared" ca="1" si="105"/>
        <v>162768.99871586979</v>
      </c>
      <c r="L1095" s="455">
        <f t="shared" ca="1" si="106"/>
        <v>39227328.690524623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39227328.690524623</v>
      </c>
      <c r="J1096" s="455">
        <f t="array" ref="J1096">IFERROR(INDEX('Retirement Calculator'!J:J,MATCH('Isaac 401k'!N1096,'Retirement Calculator'!A:A,0),0),0)</f>
        <v>6404.7404596389215</v>
      </c>
      <c r="K1096" s="455">
        <f t="shared" ca="1" si="105"/>
        <v>163420.51645860411</v>
      </c>
      <c r="L1096" s="455">
        <f t="shared" ca="1" si="106"/>
        <v>39384344.466523588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39384344.466523588</v>
      </c>
      <c r="J1097" s="455">
        <f t="array" ref="J1097">IFERROR(INDEX('Retirement Calculator'!J:J,MATCH('Isaac 401k'!N1097,'Retirement Calculator'!A:A,0),0),0)</f>
        <v>6404.7404596389215</v>
      </c>
      <c r="K1097" s="455">
        <f t="shared" ca="1" si="105"/>
        <v>164074.74885859981</v>
      </c>
      <c r="L1097" s="455">
        <f t="shared" ca="1" si="106"/>
        <v>39542014.474922553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39542014.474922553</v>
      </c>
      <c r="J1098" s="455">
        <f t="array" ref="J1098">IFERROR(INDEX('Retirement Calculator'!J:J,MATCH('Isaac 401k'!N1098,'Retirement Calculator'!A:A,0),0),0)</f>
        <v>6404.7404596389215</v>
      </c>
      <c r="K1098" s="455">
        <f t="shared" ca="1" si="105"/>
        <v>164731.70722692882</v>
      </c>
      <c r="L1098" s="455">
        <f t="shared" ca="1" si="106"/>
        <v>39700341.441689849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39700341.441689849</v>
      </c>
      <c r="J1099" s="455">
        <f t="array" ref="J1099">IFERROR(INDEX('Retirement Calculator'!J:J,MATCH('Isaac 401k'!N1099,'Retirement Calculator'!A:A,0),0),0)</f>
        <v>6404.7404596389215</v>
      </c>
      <c r="K1099" s="455">
        <f t="shared" ca="1" si="105"/>
        <v>165391.40292179256</v>
      </c>
      <c r="L1099" s="455">
        <f t="shared" ca="1" si="106"/>
        <v>39859328.104152009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39859328.104152009</v>
      </c>
      <c r="J1100" s="455">
        <f t="array" ref="J1100">IFERROR(INDEX('Retirement Calculator'!J:J,MATCH('Isaac 401k'!N1100,'Retirement Calculator'!A:A,0),0),0)</f>
        <v>6404.7404596389215</v>
      </c>
      <c r="K1100" s="455">
        <f t="shared" ca="1" si="105"/>
        <v>166053.84734871821</v>
      </c>
      <c r="L1100" s="455">
        <f t="shared" ca="1" si="106"/>
        <v>40018977.211041093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40018977.211041093</v>
      </c>
      <c r="J1101" s="455">
        <f t="array" ref="J1101">IFERROR(INDEX('Retirement Calculator'!J:J,MATCH('Isaac 401k'!N1101,'Retirement Calculator'!A:A,0),0),0)</f>
        <v>6404.7404596389215</v>
      </c>
      <c r="K1101" s="455">
        <f t="shared" ca="1" si="105"/>
        <v>166719.05196075607</v>
      </c>
      <c r="L1101" s="455">
        <f t="shared" ca="1" si="106"/>
        <v>40179291.522542216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40179291.522542216</v>
      </c>
      <c r="J1102" s="455">
        <f t="array" ref="J1102">IFERROR(INDEX('Retirement Calculator'!J:J,MATCH('Isaac 401k'!N1102,'Retirement Calculator'!A:A,0),0),0)</f>
        <v>6404.7404596389215</v>
      </c>
      <c r="K1102" s="455">
        <f t="shared" ca="1" si="105"/>
        <v>167387.02825867743</v>
      </c>
      <c r="L1102" s="455">
        <f t="shared" ca="1" si="106"/>
        <v>40340273.810341254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40340273.810341254</v>
      </c>
      <c r="J1103" s="455">
        <f t="array" ref="J1103">IFERROR(INDEX('Retirement Calculator'!J:J,MATCH('Isaac 401k'!N1103,'Retirement Calculator'!A:A,0),0),0)</f>
        <v>6404.7404596389215</v>
      </c>
      <c r="K1103" s="455">
        <f t="shared" ca="1" si="105"/>
        <v>168057.78779117341</v>
      </c>
      <c r="L1103" s="455">
        <f t="shared" ca="1" si="106"/>
        <v>40501926.857672788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40501926.857672788</v>
      </c>
      <c r="J1104" s="455">
        <f t="array" ref="J1104">IFERROR(INDEX('Retirement Calculator'!J:J,MATCH('Isaac 401k'!N1104,'Retirement Calculator'!A:A,0),0),0)</f>
        <v>6404.7404596389215</v>
      </c>
      <c r="K1104" s="455">
        <f t="shared" ca="1" si="105"/>
        <v>168731.34215505479</v>
      </c>
      <c r="L1104" s="455">
        <f t="shared" ca="1" si="106"/>
        <v>40664253.459368207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40664253.459368207</v>
      </c>
      <c r="J1105" s="455">
        <f t="array" ref="J1105">IFERROR(INDEX('Retirement Calculator'!J:J,MATCH('Isaac 401k'!N1105,'Retirement Calculator'!A:A,0),0),0)</f>
        <v>6404.7404596389215</v>
      </c>
      <c r="K1105" s="455">
        <f t="shared" ca="1" si="105"/>
        <v>169407.70299545239</v>
      </c>
      <c r="L1105" s="455">
        <f t="shared" ca="1" si="106"/>
        <v>40827256.42190402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40827256.42190402</v>
      </c>
      <c r="J1106" s="455">
        <f t="array" ref="J1106">IFERROR(INDEX('Retirement Calculator'!J:J,MATCH('Isaac 401k'!N1106,'Retirement Calculator'!A:A,0),0),0)</f>
        <v>6404.7404596389215</v>
      </c>
      <c r="K1106" s="455">
        <f t="shared" ca="1" si="105"/>
        <v>170086.88200601828</v>
      </c>
      <c r="L1106" s="455">
        <f t="shared" ca="1" si="106"/>
        <v>40990938.563450404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40990938.563450404</v>
      </c>
      <c r="J1107" s="455">
        <f t="array" ref="J1107">IFERROR(INDEX('Retirement Calculator'!J:J,MATCH('Isaac 401k'!N1107,'Retirement Calculator'!A:A,0),0),0)</f>
        <v>6404.7404596389215</v>
      </c>
      <c r="K1107" s="455">
        <f t="shared" ca="1" si="105"/>
        <v>170768.89092912819</v>
      </c>
      <c r="L1107" s="455">
        <f t="shared" ca="1" si="106"/>
        <v>41155302.713919893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41155302.713919893</v>
      </c>
      <c r="J1108" s="455">
        <f t="array" ref="J1108">IFERROR(INDEX('Retirement Calculator'!J:J,MATCH('Isaac 401k'!N1108,'Retirement Calculator'!A:A,0),0),0)</f>
        <v>6404.7404596389215</v>
      </c>
      <c r="K1108" s="455">
        <f t="shared" ca="1" si="105"/>
        <v>171453.74155608439</v>
      </c>
      <c r="L1108" s="455">
        <f t="shared" ca="1" si="106"/>
        <v>41320351.715016343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41320351.715016343</v>
      </c>
      <c r="J1109" s="455">
        <f t="array" ref="J1109">IFERROR(INDEX('Retirement Calculator'!J:J,MATCH('Isaac 401k'!N1109,'Retirement Calculator'!A:A,0),0),0)</f>
        <v>6404.7404596389215</v>
      </c>
      <c r="K1109" s="455">
        <f t="shared" ca="1" si="105"/>
        <v>172141.4457273196</v>
      </c>
      <c r="L1109" s="455">
        <f t="shared" ca="1" si="106"/>
        <v>41486088.420284025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41486088.420284025</v>
      </c>
      <c r="J1110" s="455">
        <f t="array" ref="J1110">IFERROR(INDEX('Retirement Calculator'!J:J,MATCH('Isaac 401k'!N1110,'Retirement Calculator'!A:A,0),0),0)</f>
        <v>6404.7404596389215</v>
      </c>
      <c r="K1110" s="455">
        <f t="shared" ca="1" si="105"/>
        <v>172832.01533260162</v>
      </c>
      <c r="L1110" s="455">
        <f t="shared" ca="1" si="106"/>
        <v>41652515.695156991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41652515.695156991</v>
      </c>
      <c r="J1111" s="455">
        <f t="array" ref="J1111">IFERROR(INDEX('Retirement Calculator'!J:J,MATCH('Isaac 401k'!N1111,'Retirement Calculator'!A:A,0),0),0)</f>
        <v>6404.7404596389215</v>
      </c>
      <c r="K1111" s="455">
        <f t="shared" ca="1" si="105"/>
        <v>173525.46231123898</v>
      </c>
      <c r="L1111" s="455">
        <f t="shared" ca="1" si="106"/>
        <v>41819636.417008594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41819636.417008594</v>
      </c>
      <c r="J1112" s="455">
        <f t="array" ref="J1112">IFERROR(INDEX('Retirement Calculator'!J:J,MATCH('Isaac 401k'!N1112,'Retirement Calculator'!A:A,0),0),0)</f>
        <v>6404.7404596389215</v>
      </c>
      <c r="K1112" s="455">
        <f t="shared" ca="1" si="105"/>
        <v>174221.79865228731</v>
      </c>
      <c r="L1112" s="455">
        <f t="shared" ca="1" si="106"/>
        <v>41987453.475201242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41987453.475201242</v>
      </c>
      <c r="J1113" s="455">
        <f t="array" ref="J1113">IFERROR(INDEX('Retirement Calculator'!J:J,MATCH('Isaac 401k'!N1113,'Retirement Calculator'!A:A,0),0),0)</f>
        <v>6404.7404596389215</v>
      </c>
      <c r="K1113" s="455">
        <f t="shared" ca="1" si="105"/>
        <v>174921.03639475669</v>
      </c>
      <c r="L1113" s="455">
        <f t="shared" ca="1" si="106"/>
        <v>42155969.771136366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42155969.771136366</v>
      </c>
      <c r="J1114" s="455">
        <f t="array" ref="J1114">IFERROR(INDEX('Retirement Calculator'!J:J,MATCH('Isaac 401k'!N1114,'Retirement Calculator'!A:A,0),0),0)</f>
        <v>6404.7404596389215</v>
      </c>
      <c r="K1114" s="455">
        <f t="shared" ca="1" si="105"/>
        <v>175623.18762781972</v>
      </c>
      <c r="L1114" s="455">
        <f t="shared" ca="1" si="106"/>
        <v>42325188.218304552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42325188.218304552</v>
      </c>
      <c r="J1115" s="455">
        <f t="array" ref="J1115">IFERROR(INDEX('Retirement Calculator'!J:J,MATCH('Isaac 401k'!N1115,'Retirement Calculator'!A:A,0),0),0)</f>
        <v>6404.7404596389215</v>
      </c>
      <c r="K1115" s="455">
        <f t="shared" ca="1" si="105"/>
        <v>176328.26449102047</v>
      </c>
      <c r="L1115" s="455">
        <f t="shared" ca="1" si="106"/>
        <v>42495111.742335938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42495111.742335938</v>
      </c>
      <c r="J1116" s="455">
        <f t="array" ref="J1116">IFERROR(INDEX('Retirement Calculator'!J:J,MATCH('Isaac 401k'!N1116,'Retirement Calculator'!A:A,0),0),0)</f>
        <v>6404.7404596389215</v>
      </c>
      <c r="K1116" s="455">
        <f t="shared" ca="1" si="105"/>
        <v>177036.2791744846</v>
      </c>
      <c r="L1116" s="455">
        <f t="shared" ca="1" si="106"/>
        <v>42665743.281050786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42665743.281050786</v>
      </c>
      <c r="J1117" s="455">
        <f t="array" ref="J1117">IFERROR(INDEX('Retirement Calculator'!J:J,MATCH('Isaac 401k'!N1117,'Retirement Calculator'!A:A,0),0),0)</f>
        <v>6404.7404596389215</v>
      </c>
      <c r="K1117" s="455">
        <f t="shared" ca="1" si="105"/>
        <v>177747.2439191298</v>
      </c>
      <c r="L1117" s="455">
        <f t="shared" ca="1" si="106"/>
        <v>42837085.784510277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42837085.784510277</v>
      </c>
      <c r="J1118" s="455">
        <f t="array" ref="J1118">IFERROR(INDEX('Retirement Calculator'!J:J,MATCH('Isaac 401k'!N1118,'Retirement Calculator'!A:A,0),0),0)</f>
        <v>6404.7404596389215</v>
      </c>
      <c r="K1118" s="455">
        <f t="shared" ca="1" si="105"/>
        <v>178461.17101687766</v>
      </c>
      <c r="L1118" s="455">
        <f t="shared" ca="1" si="106"/>
        <v>43009142.215067521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43009142.215067521</v>
      </c>
      <c r="J1119" s="455">
        <f t="array" ref="J1119">IFERROR(INDEX('Retirement Calculator'!J:J,MATCH('Isaac 401k'!N1119,'Retirement Calculator'!A:A,0),0),0)</f>
        <v>6404.7404596389215</v>
      </c>
      <c r="K1119" s="455">
        <f t="shared" ca="1" si="105"/>
        <v>179178.07281086617</v>
      </c>
      <c r="L1119" s="455">
        <f t="shared" ca="1" si="106"/>
        <v>43181915.547418751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43181915.547418751</v>
      </c>
      <c r="J1120" s="455">
        <f t="array" ref="J1120">IFERROR(INDEX('Retirement Calculator'!J:J,MATCH('Isaac 401k'!N1120,'Retirement Calculator'!A:A,0),0),0)</f>
        <v>6404.7404596389215</v>
      </c>
      <c r="K1120" s="455">
        <f t="shared" ca="1" si="105"/>
        <v>179897.96169566299</v>
      </c>
      <c r="L1120" s="455">
        <f t="shared" ca="1" si="106"/>
        <v>43355408.768654779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43355408.768654779</v>
      </c>
      <c r="J1121" s="455">
        <f t="array" ref="J1121">IFERROR(INDEX('Retirement Calculator'!J:J,MATCH('Isaac 401k'!N1121,'Retirement Calculator'!A:A,0),0),0)</f>
        <v>6404.7404596389215</v>
      </c>
      <c r="K1121" s="455">
        <f t="shared" ca="1" si="105"/>
        <v>180620.85011747977</v>
      </c>
      <c r="L1121" s="455">
        <f t="shared" ca="1" si="106"/>
        <v>43529624.878312625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43529624.878312625</v>
      </c>
      <c r="J1122" s="455">
        <f t="array" ref="J1122">IFERROR(INDEX('Retirement Calculator'!J:J,MATCH('Isaac 401k'!N1122,'Retirement Calculator'!A:A,0),0),0)</f>
        <v>6404.7404596389215</v>
      </c>
      <c r="K1122" s="455">
        <f t="shared" ca="1" si="105"/>
        <v>181346.75057438746</v>
      </c>
      <c r="L1122" s="455">
        <f t="shared" ca="1" si="106"/>
        <v>43704566.888427377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43704566.888427377</v>
      </c>
      <c r="J1123" s="455">
        <f t="array" ref="J1123">IFERROR(INDEX('Retirement Calculator'!J:J,MATCH('Isaac 401k'!N1123,'Retirement Calculator'!A:A,0),0),0)</f>
        <v>6404.7404596389215</v>
      </c>
      <c r="K1123" s="455">
        <f t="shared" ca="1" si="105"/>
        <v>182075.67561653224</v>
      </c>
      <c r="L1123" s="455">
        <f t="shared" ca="1" si="106"/>
        <v>43880237.823584273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43880237.823584273</v>
      </c>
      <c r="J1124" s="455">
        <f t="array" ref="J1124">IFERROR(INDEX('Retirement Calculator'!J:J,MATCH('Isaac 401k'!N1124,'Retirement Calculator'!A:A,0),0),0)</f>
        <v>6404.7404596389215</v>
      </c>
      <c r="K1124" s="455">
        <f t="shared" ca="1" si="105"/>
        <v>182807.63784635265</v>
      </c>
      <c r="L1124" s="455">
        <f t="shared" ca="1" si="106"/>
        <v>44056640.720970988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44056640.720970988</v>
      </c>
      <c r="J1125" s="455">
        <f t="array" ref="J1125">IFERROR(INDEX('Retirement Calculator'!J:J,MATCH('Isaac 401k'!N1125,'Retirement Calculator'!A:A,0),0),0)</f>
        <v>6404.7404596389215</v>
      </c>
      <c r="K1125" s="455">
        <f t="shared" ca="1" si="105"/>
        <v>183542.64991879731</v>
      </c>
      <c r="L1125" s="455">
        <f t="shared" ca="1" si="106"/>
        <v>44233778.630430147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44233778.630430147</v>
      </c>
      <c r="J1126" s="455">
        <f t="array" ref="J1126">IFERROR(INDEX('Retirement Calculator'!J:J,MATCH('Isaac 401k'!N1126,'Retirement Calculator'!A:A,0),0),0)</f>
        <v>6404.7404596389215</v>
      </c>
      <c r="K1126" s="455">
        <f t="shared" ca="1" si="105"/>
        <v>184280.72454154381</v>
      </c>
      <c r="L1126" s="455">
        <f t="shared" ca="1" si="106"/>
        <v>44411654.614512056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44411654.614512056</v>
      </c>
      <c r="J1127" s="455">
        <f t="array" ref="J1127">IFERROR(INDEX('Retirement Calculator'!J:J,MATCH('Isaac 401k'!N1127,'Retirement Calculator'!A:A,0),0),0)</f>
        <v>6404.7404596389215</v>
      </c>
      <c r="K1127" s="455">
        <f t="shared" ca="1" si="105"/>
        <v>185021.87447521841</v>
      </c>
      <c r="L1127" s="455">
        <f t="shared" ca="1" si="106"/>
        <v>44590271.748527639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44590271.748527639</v>
      </c>
      <c r="J1128" s="455">
        <f t="array" ref="J1128">IFERROR(INDEX('Retirement Calculator'!J:J,MATCH('Isaac 401k'!N1128,'Retirement Calculator'!A:A,0),0),0)</f>
        <v>6404.7404596389215</v>
      </c>
      <c r="K1128" s="455">
        <f t="shared" ca="1" si="105"/>
        <v>185766.11253361669</v>
      </c>
      <c r="L1128" s="455">
        <f t="shared" ca="1" si="106"/>
        <v>44769633.120601617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44769633.120601617</v>
      </c>
      <c r="J1129" s="455">
        <f t="array" ref="J1129">IFERROR(INDEX('Retirement Calculator'!J:J,MATCH('Isaac 401k'!N1129,'Retirement Calculator'!A:A,0),0),0)</f>
        <v>6404.7404596389215</v>
      </c>
      <c r="K1129" s="455">
        <f t="shared" ca="1" si="105"/>
        <v>186513.45158392491</v>
      </c>
      <c r="L1129" s="455">
        <f t="shared" ca="1" si="106"/>
        <v>44949741.831725903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44949741.831725903</v>
      </c>
      <c r="J1130" s="455">
        <f t="array" ref="J1130">IFERROR(INDEX('Retirement Calculator'!J:J,MATCH('Isaac 401k'!N1130,'Retirement Calculator'!A:A,0),0),0)</f>
        <v>6404.7404596389215</v>
      </c>
      <c r="K1130" s="455">
        <f t="shared" ca="1" si="105"/>
        <v>187263.90454694277</v>
      </c>
      <c r="L1130" s="455">
        <f t="shared" ca="1" si="106"/>
        <v>45130600.995813213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45130600.995813213</v>
      </c>
      <c r="J1131" s="455">
        <f t="array" ref="J1131">IFERROR(INDEX('Retirement Calculator'!J:J,MATCH('Isaac 401k'!N1131,'Retirement Calculator'!A:A,0),0),0)</f>
        <v>6404.7404596389215</v>
      </c>
      <c r="K1131" s="455">
        <f t="shared" ca="1" si="105"/>
        <v>188017.48439730657</v>
      </c>
      <c r="L1131" s="455">
        <f t="shared" ca="1" si="106"/>
        <v>45312213.739750884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45312213.739750884</v>
      </c>
      <c r="J1132" s="455">
        <f t="array" ref="J1132">IFERROR(INDEX('Retirement Calculator'!J:J,MATCH('Isaac 401k'!N1132,'Retirement Calculator'!A:A,0),0),0)</f>
        <v>6404.7404596389215</v>
      </c>
      <c r="K1132" s="455">
        <f t="shared" ca="1" si="105"/>
        <v>188774.20416371353</v>
      </c>
      <c r="L1132" s="455">
        <f t="shared" ca="1" si="106"/>
        <v>45494583.203454964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45494583.203454964</v>
      </c>
      <c r="J1133" s="455">
        <f t="array" ref="J1133">IFERROR(INDEX('Retirement Calculator'!J:J,MATCH('Isaac 401k'!N1133,'Retirement Calculator'!A:A,0),0),0)</f>
        <v>6404.7404596389215</v>
      </c>
      <c r="K1133" s="455">
        <f t="shared" ca="1" si="105"/>
        <v>189534.07692914721</v>
      </c>
      <c r="L1133" s="455">
        <f t="shared" ca="1" si="106"/>
        <v>45677712.539924473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45677712.539924473</v>
      </c>
      <c r="J1134" s="455">
        <f t="array" ref="J1134">IFERROR(INDEX('Retirement Calculator'!J:J,MATCH('Isaac 401k'!N1134,'Retirement Calculator'!A:A,0),0),0)</f>
        <v>6404.7404596389215</v>
      </c>
      <c r="K1134" s="455">
        <f t="shared" ca="1" si="105"/>
        <v>190297.1158311035</v>
      </c>
      <c r="L1134" s="455">
        <f t="shared" ca="1" si="106"/>
        <v>45861604.915295944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45861604.915295944</v>
      </c>
      <c r="J1135" s="455">
        <f t="array" ref="J1135">IFERROR(INDEX('Retirement Calculator'!J:J,MATCH('Isaac 401k'!N1135,'Retirement Calculator'!A:A,0),0),0)</f>
        <v>6404.7404596389215</v>
      </c>
      <c r="K1135" s="455">
        <f t="shared" ca="1" si="105"/>
        <v>191063.33406181794</v>
      </c>
      <c r="L1135" s="455">
        <f t="shared" ca="1" si="106"/>
        <v>46046263.508898124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46046263.508898124</v>
      </c>
      <c r="J1136" s="455">
        <f t="array" ref="J1136">IFERROR(INDEX('Retirement Calculator'!J:J,MATCH('Isaac 401k'!N1136,'Retirement Calculator'!A:A,0),0),0)</f>
        <v>6404.7404596389215</v>
      </c>
      <c r="K1136" s="455">
        <f t="shared" ca="1" si="105"/>
        <v>191832.7448684937</v>
      </c>
      <c r="L1136" s="455">
        <f t="shared" ca="1" si="106"/>
        <v>46231691.513306983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46231691.513306983</v>
      </c>
      <c r="J1137" s="455">
        <f t="array" ref="J1137">IFERROR(INDEX('Retirement Calculator'!J:J,MATCH('Isaac 401k'!N1137,'Retirement Calculator'!A:A,0),0),0)</f>
        <v>6404.7404596389215</v>
      </c>
      <c r="K1137" s="455">
        <f t="shared" ca="1" si="105"/>
        <v>192605.36155353062</v>
      </c>
      <c r="L1137" s="455">
        <f t="shared" ca="1" si="106"/>
        <v>46417892.134400874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46417892.134400874</v>
      </c>
      <c r="J1138" s="455">
        <f t="array" ref="J1138">IFERROR(INDEX('Retirement Calculator'!J:J,MATCH('Isaac 401k'!N1138,'Retirement Calculator'!A:A,0),0),0)</f>
        <v>6404.7404596389215</v>
      </c>
      <c r="K1138" s="455">
        <f t="shared" ca="1" si="105"/>
        <v>193381.19747475517</v>
      </c>
      <c r="L1138" s="455">
        <f t="shared" ca="1" si="106"/>
        <v>46604868.591415994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46604868.591415994</v>
      </c>
      <c r="J1139" s="455">
        <f t="array" ref="J1139">IFERROR(INDEX('Retirement Calculator'!J:J,MATCH('Isaac 401k'!N1139,'Retirement Calculator'!A:A,0),0),0)</f>
        <v>6404.7404596389215</v>
      </c>
      <c r="K1139" s="455">
        <f t="shared" ca="1" si="105"/>
        <v>194160.26604565149</v>
      </c>
      <c r="L1139" s="455">
        <f t="shared" ca="1" si="106"/>
        <v>46792624.11700201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46792624.11700201</v>
      </c>
      <c r="J1140" s="455">
        <f t="array" ref="J1140">IFERROR(INDEX('Retirement Calculator'!J:J,MATCH('Isaac 401k'!N1140,'Retirement Calculator'!A:A,0),0),0)</f>
        <v>6404.7404596389215</v>
      </c>
      <c r="K1140" s="455">
        <f t="shared" ca="1" si="105"/>
        <v>194942.58073559322</v>
      </c>
      <c r="L1140" s="455">
        <f t="shared" ca="1" si="106"/>
        <v>46981161.957277969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46981161.957277969</v>
      </c>
      <c r="J1141" s="455">
        <f t="array" ref="J1141">IFERROR(INDEX('Retirement Calculator'!J:J,MATCH('Isaac 401k'!N1141,'Retirement Calculator'!A:A,0),0),0)</f>
        <v>6404.7404596389215</v>
      </c>
      <c r="K1141" s="455">
        <f t="shared" ca="1" si="105"/>
        <v>195728.15507007638</v>
      </c>
      <c r="L1141" s="455">
        <f t="shared" ca="1" si="106"/>
        <v>47170485.371888407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47170485.371888407</v>
      </c>
      <c r="J1142" s="455">
        <f t="array" ref="J1142">IFERROR(INDEX('Retirement Calculator'!J:J,MATCH('Isaac 401k'!N1142,'Retirement Calculator'!A:A,0),0),0)</f>
        <v>6404.7404596389215</v>
      </c>
      <c r="K1142" s="455">
        <f t="shared" ca="1" si="105"/>
        <v>196517.00263095321</v>
      </c>
      <c r="L1142" s="455">
        <f t="shared" ca="1" si="106"/>
        <v>47360597.634059727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47360597.634059727</v>
      </c>
      <c r="J1143" s="455">
        <f t="array" ref="J1143">IFERROR(INDEX('Retirement Calculator'!J:J,MATCH('Isaac 401k'!N1143,'Retirement Calculator'!A:A,0),0),0)</f>
        <v>6404.7404596389215</v>
      </c>
      <c r="K1143" s="455">
        <f t="shared" ca="1" si="105"/>
        <v>197309.13705666704</v>
      </c>
      <c r="L1143" s="455">
        <f t="shared" ca="1" si="106"/>
        <v>47551502.030656755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47551502.030656755</v>
      </c>
      <c r="J1144" s="455">
        <f t="array" ref="J1144">IFERROR(INDEX('Retirement Calculator'!J:J,MATCH('Isaac 401k'!N1144,'Retirement Calculator'!A:A,0),0),0)</f>
        <v>6404.7404596389215</v>
      </c>
      <c r="K1144" s="455">
        <f t="shared" ca="1" si="105"/>
        <v>198104.572042488</v>
      </c>
      <c r="L1144" s="455">
        <f t="shared" ca="1" si="106"/>
        <v>47743201.862239607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47743201.862239607</v>
      </c>
      <c r="J1145" s="455">
        <f t="array" ref="J1145">IFERROR(INDEX('Retirement Calculator'!J:J,MATCH('Isaac 401k'!N1145,'Retirement Calculator'!A:A,0),0),0)</f>
        <v>6404.7404596389215</v>
      </c>
      <c r="K1145" s="455">
        <f t="shared" ca="1" si="105"/>
        <v>198903.32134074988</v>
      </c>
      <c r="L1145" s="455">
        <f t="shared" ca="1" si="106"/>
        <v>47935700.443120718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47935700.443120718</v>
      </c>
      <c r="J1146" s="455">
        <f t="array" ref="J1146">IFERROR(INDEX('Retirement Calculator'!J:J,MATCH('Isaac 401k'!N1146,'Retirement Calculator'!A:A,0),0),0)</f>
        <v>6404.7404596389215</v>
      </c>
      <c r="K1146" s="455">
        <f t="shared" ca="1" si="105"/>
        <v>199705.39876108785</v>
      </c>
      <c r="L1146" s="455">
        <f t="shared" ca="1" si="106"/>
        <v>48129001.101422168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48129001.101422168</v>
      </c>
      <c r="J1147" s="455">
        <f t="array" ref="J1147">IFERROR(INDEX('Retirement Calculator'!J:J,MATCH('Isaac 401k'!N1147,'Retirement Calculator'!A:A,0),0),0)</f>
        <v>6404.7404596389215</v>
      </c>
      <c r="K1147" s="455">
        <f t="shared" ca="1" si="105"/>
        <v>200510.81817067723</v>
      </c>
      <c r="L1147" s="455">
        <f t="shared" ca="1" si="106"/>
        <v>48323107.179133207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48323107.179133207</v>
      </c>
      <c r="J1148" s="455">
        <f t="array" ref="J1148">IFERROR(INDEX('Retirement Calculator'!J:J,MATCH('Isaac 401k'!N1148,'Retirement Calculator'!A:A,0),0),0)</f>
        <v>6404.7404596389215</v>
      </c>
      <c r="K1148" s="455">
        <f t="shared" ca="1" si="105"/>
        <v>201319.5934944732</v>
      </c>
      <c r="L1148" s="455">
        <f t="shared" ca="1" si="106"/>
        <v>48518022.032168046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48518022.032168046</v>
      </c>
      <c r="J1149" s="455">
        <f t="array" ref="J1149">IFERROR(INDEX('Retirement Calculator'!J:J,MATCH('Isaac 401k'!N1149,'Retirement Calculator'!A:A,0),0),0)</f>
        <v>6404.7404596389215</v>
      </c>
      <c r="K1149" s="455">
        <f t="shared" ca="1" si="105"/>
        <v>202131.73871545171</v>
      </c>
      <c r="L1149" s="455">
        <f t="shared" ca="1" si="106"/>
        <v>48713749.030423865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48713749.030423865</v>
      </c>
      <c r="J1150" s="455">
        <f t="array" ref="J1150">IFERROR(INDEX('Retirement Calculator'!J:J,MATCH('Isaac 401k'!N1150,'Retirement Calculator'!A:A,0),0),0)</f>
        <v>6404.7404596389215</v>
      </c>
      <c r="K1150" s="455">
        <f t="shared" ca="1" si="105"/>
        <v>202947.26787485095</v>
      </c>
      <c r="L1150" s="455">
        <f t="shared" ca="1" si="106"/>
        <v>48910291.557839081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48910291.557839081</v>
      </c>
      <c r="J1151" s="455">
        <f t="array" ref="J1151">IFERROR(INDEX('Retirement Calculator'!J:J,MATCH('Isaac 401k'!N1151,'Retirement Calculator'!A:A,0),0),0)</f>
        <v>6404.7404596389215</v>
      </c>
      <c r="K1151" s="455">
        <f t="shared" ca="1" si="105"/>
        <v>203766.19507241435</v>
      </c>
      <c r="L1151" s="455">
        <f t="shared" ca="1" si="106"/>
        <v>49107653.012451857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49107653.012451857</v>
      </c>
      <c r="J1152" s="455">
        <f t="array" ref="J1152">IFERROR(INDEX('Retirement Calculator'!J:J,MATCH('Isaac 401k'!N1152,'Retirement Calculator'!A:A,0),0),0)</f>
        <v>6404.7404596389215</v>
      </c>
      <c r="K1152" s="455">
        <f t="shared" ca="1" si="105"/>
        <v>204588.53446663424</v>
      </c>
      <c r="L1152" s="455">
        <f t="shared" ca="1" si="106"/>
        <v>49305836.806458853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49305836.806458853</v>
      </c>
      <c r="J1153" s="455">
        <f t="array" ref="J1153">IFERROR(INDEX('Retirement Calculator'!J:J,MATCH('Isaac 401k'!N1153,'Retirement Calculator'!A:A,0),0),0)</f>
        <v>6404.7404596389215</v>
      </c>
      <c r="K1153" s="455">
        <f t="shared" ca="1" si="105"/>
        <v>205414.30027499673</v>
      </c>
      <c r="L1153" s="455">
        <f t="shared" ca="1" si="106"/>
        <v>49504846.366274215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49504846.366274215</v>
      </c>
      <c r="J1154" s="455">
        <f t="array" ref="J1154">IFERROR(INDEX('Retirement Calculator'!J:J,MATCH('Isaac 401k'!N1154,'Retirement Calculator'!A:A,0),0),0)</f>
        <v>6404.7404596389215</v>
      </c>
      <c r="K1154" s="455">
        <f t="shared" ca="1" si="105"/>
        <v>206243.50677422743</v>
      </c>
      <c r="L1154" s="455">
        <f t="shared" ca="1" si="106"/>
        <v>49704685.132588804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49704685.132588804</v>
      </c>
      <c r="J1155" s="455">
        <f t="array" ref="J1155">IFERROR(INDEX('Retirement Calculator'!J:J,MATCH('Isaac 401k'!N1155,'Retirement Calculator'!A:A,0),0),0)</f>
        <v>6404.7404596389215</v>
      </c>
      <c r="K1155" s="455">
        <f t="shared" ca="1" si="105"/>
        <v>207076.16830053821</v>
      </c>
      <c r="L1155" s="455">
        <f t="shared" ca="1" si="106"/>
        <v>49905356.560429707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49905356.560429707</v>
      </c>
      <c r="J1156" s="455">
        <f t="array" ref="J1156">IFERROR(INDEX('Retirement Calculator'!J:J,MATCH('Isaac 401k'!N1156,'Retirement Calculator'!A:A,0),0),0)</f>
        <v>6404.7404596389215</v>
      </c>
      <c r="K1156" s="455">
        <f t="shared" ca="1" si="105"/>
        <v>207912.2992498753</v>
      </c>
      <c r="L1156" s="455">
        <f t="shared" ca="1" si="106"/>
        <v>50106864.119219944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50106864.119219944</v>
      </c>
      <c r="J1157" s="455">
        <f t="array" ref="J1157">IFERROR(INDEX('Retirement Calculator'!J:J,MATCH('Isaac 401k'!N1157,'Retirement Calculator'!A:A,0),0),0)</f>
        <v>6404.7404596389215</v>
      </c>
      <c r="K1157" s="455">
        <f t="shared" ca="1" si="105"/>
        <v>208751.91407816796</v>
      </c>
      <c r="L1157" s="455">
        <f t="shared" ca="1" si="106"/>
        <v>50309211.292838477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50309211.292838477</v>
      </c>
      <c r="J1158" s="455">
        <f t="array" ref="J1158">IFERROR(INDEX('Retirement Calculator'!J:J,MATCH('Isaac 401k'!N1158,'Retirement Calculator'!A:A,0),0),0)</f>
        <v>6404.7404596389215</v>
      </c>
      <c r="K1158" s="455">
        <f t="shared" ca="1" si="105"/>
        <v>209595.02730157849</v>
      </c>
      <c r="L1158" s="455">
        <f t="shared" ca="1" si="106"/>
        <v>50512401.57968042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50512401.57968042</v>
      </c>
      <c r="J1159" s="455">
        <f t="array" ref="J1159">IFERROR(INDEX('Retirement Calculator'!J:J,MATCH('Isaac 401k'!N1159,'Retirement Calculator'!A:A,0),0),0)</f>
        <v>6404.7404596389215</v>
      </c>
      <c r="K1159" s="455">
        <f t="shared" ca="1" si="105"/>
        <v>210441.65349675328</v>
      </c>
      <c r="L1159" s="455">
        <f t="shared" ca="1" si="106"/>
        <v>50716438.492717534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50716438.492717534</v>
      </c>
      <c r="J1160" s="455">
        <f t="array" ref="J1160">IFERROR(INDEX('Retirement Calculator'!J:J,MATCH('Isaac 401k'!N1160,'Retirement Calculator'!A:A,0),0),0)</f>
        <v>6404.7404596389215</v>
      </c>
      <c r="K1160" s="455">
        <f t="shared" ca="1" si="105"/>
        <v>211291.80730107459</v>
      </c>
      <c r="L1160" s="455">
        <f t="shared" ca="1" si="106"/>
        <v>50921325.559558973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50921325.559558973</v>
      </c>
      <c r="J1161" s="455">
        <f t="array" ref="J1161">IFERROR(INDEX('Retirement Calculator'!J:J,MATCH('Isaac 401k'!N1161,'Retirement Calculator'!A:A,0),0),0)</f>
        <v>6404.7404596389215</v>
      </c>
      <c r="K1161" s="455">
        <f t="shared" ca="1" si="105"/>
        <v>212145.50341291391</v>
      </c>
      <c r="L1161" s="455">
        <f t="shared" ca="1" si="106"/>
        <v>51127066.322512254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51127066.322512254</v>
      </c>
      <c r="J1162" s="455">
        <f t="array" ref="J1162">IFERROR(INDEX('Retirement Calculator'!J:J,MATCH('Isaac 401k'!N1162,'Retirement Calculator'!A:A,0),0),0)</f>
        <v>6404.7404596389215</v>
      </c>
      <c r="K1162" s="455">
        <f t="shared" ca="1" si="105"/>
        <v>213002.7565918859</v>
      </c>
      <c r="L1162" s="455">
        <f t="shared" ca="1" si="106"/>
        <v>51333664.338644505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51333664.338644505</v>
      </c>
      <c r="J1163" s="455">
        <f t="array" ref="J1163">IFERROR(INDEX('Retirement Calculator'!J:J,MATCH('Isaac 401k'!N1163,'Retirement Calculator'!A:A,0),0),0)</f>
        <v>6404.7404596389215</v>
      </c>
      <c r="K1163" s="455">
        <f t="shared" ca="1" si="105"/>
        <v>213863.58165910363</v>
      </c>
      <c r="L1163" s="455">
        <f t="shared" ca="1" si="106"/>
        <v>51541123.17984397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51541123.17984397</v>
      </c>
      <c r="J1164" s="455">
        <f t="array" ref="J1164">IFERROR(INDEX('Retirement Calculator'!J:J,MATCH('Isaac 401k'!N1164,'Retirement Calculator'!A:A,0),0),0)</f>
        <v>6404.7404596389215</v>
      </c>
      <c r="K1164" s="455">
        <f t="shared" ca="1" si="105"/>
        <v>214727.99349743471</v>
      </c>
      <c r="L1164" s="455">
        <f t="shared" ca="1" si="106"/>
        <v>51749446.432881765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51749446.432881765</v>
      </c>
      <c r="J1165" s="455">
        <f t="array" ref="J1165">IFERROR(INDEX('Retirement Calculator'!J:J,MATCH('Isaac 401k'!N1165,'Retirement Calculator'!A:A,0),0),0)</f>
        <v>6404.7404596389215</v>
      </c>
      <c r="K1165" s="455">
        <f t="shared" ca="1" si="105"/>
        <v>215596.00705175888</v>
      </c>
      <c r="L1165" s="455">
        <f t="shared" ca="1" si="106"/>
        <v>51958637.699473888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51958637.699473888</v>
      </c>
      <c r="J1166" s="455">
        <f t="array" ref="J1166">IFERROR(INDEX('Retirement Calculator'!J:J,MATCH('Isaac 401k'!N1166,'Retirement Calculator'!A:A,0),0),0)</f>
        <v>6404.7404596389215</v>
      </c>
      <c r="K1166" s="455">
        <f t="shared" ca="1" si="105"/>
        <v>216467.63732922604</v>
      </c>
      <c r="L1166" s="455">
        <f t="shared" ca="1" si="106"/>
        <v>52168700.59634348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52168700.59634348</v>
      </c>
      <c r="J1167" s="455">
        <f t="array" ref="J1167">IFERROR(INDEX('Retirement Calculator'!J:J,MATCH('Isaac 401k'!N1167,'Retirement Calculator'!A:A,0),0),0)</f>
        <v>6404.7404596389215</v>
      </c>
      <c r="K1167" s="455">
        <f t="shared" ca="1" si="105"/>
        <v>217342.89939951603</v>
      </c>
      <c r="L1167" s="455">
        <f t="shared" ca="1" si="106"/>
        <v>52379638.755283363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52379638.755283363</v>
      </c>
      <c r="J1168" s="455">
        <f t="array" ref="J1168">IFERROR(INDEX('Retirement Calculator'!J:J,MATCH('Isaac 401k'!N1168,'Retirement Calculator'!A:A,0),0),0)</f>
        <v>6404.7404596389215</v>
      </c>
      <c r="K1168" s="455">
        <f t="shared" ca="1" si="105"/>
        <v>218221.80839509887</v>
      </c>
      <c r="L1168" s="455">
        <f t="shared" ca="1" si="106"/>
        <v>52591455.823218822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52591455.823218822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219131.06593007845</v>
      </c>
      <c r="L1169" s="455">
        <f t="shared" ca="1" si="106"/>
        <v>52810586.889148898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52810586.889148898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220044.11203812039</v>
      </c>
      <c r="L1170" s="455">
        <f t="shared" ca="1" si="106"/>
        <v>53030631.001187019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53030631.001187019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220960.9625049459</v>
      </c>
      <c r="L1171" s="455">
        <f t="shared" ca="1" si="106"/>
        <v>53251591.963691965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53251591.963691965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221881.63318204985</v>
      </c>
      <c r="L1172" s="455">
        <f t="shared" ca="1" si="106"/>
        <v>53473473.596874014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53473473.596874014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222806.13998697506</v>
      </c>
      <c r="L1173" s="455">
        <f t="shared" ca="1" si="106"/>
        <v>53696279.736860991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53696279.736860991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223734.49890358743</v>
      </c>
      <c r="L1174" s="455">
        <f t="shared" ca="1" si="106"/>
        <v>53920014.235764578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53920014.235764578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224666.72598235239</v>
      </c>
      <c r="L1175" s="455">
        <f t="shared" ca="1" si="106"/>
        <v>54144680.961746931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54144680.961746931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225602.8373406122</v>
      </c>
      <c r="L1176" s="455">
        <f t="shared" ca="1" si="106"/>
        <v>54370283.799087547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54370283.799087547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226542.84916286473</v>
      </c>
      <c r="L1177" s="455">
        <f t="shared" ca="1" si="106"/>
        <v>54596826.648250408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54596826.648250408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227486.77770104338</v>
      </c>
      <c r="L1178" s="455">
        <f t="shared" ca="1" si="106"/>
        <v>54824313.425951451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54824313.425951451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228434.63927479775</v>
      </c>
      <c r="L1179" s="455">
        <f t="shared" ca="1" si="106"/>
        <v>55052748.065226249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55052748.065226249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229386.45027177603</v>
      </c>
      <c r="L1180" s="455">
        <f t="shared" ca="1" si="106"/>
        <v>55282134.515498027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55282134.515498027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230342.22714790844</v>
      </c>
      <c r="L1181" s="455">
        <f t="shared" ca="1" si="106"/>
        <v>55512476.742645934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55512476.742645934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231301.98642769139</v>
      </c>
      <c r="L1182" s="455">
        <f t="shared" ca="1" si="106"/>
        <v>55743778.729073629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55743778.729073629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232265.74470447344</v>
      </c>
      <c r="L1183" s="455">
        <f t="shared" ca="1" si="106"/>
        <v>55976044.473778099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55976044.473778099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233233.51864074206</v>
      </c>
      <c r="L1184" s="455">
        <f t="shared" ca="1" si="106"/>
        <v>56209277.992418841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56209277.992418841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234205.32496841185</v>
      </c>
      <c r="L1185" s="455">
        <f t="shared" ca="1" si="106"/>
        <v>56443483.317387253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56443483.317387253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235181.18048911355</v>
      </c>
      <c r="L1186" s="455">
        <f t="shared" ca="1" si="106"/>
        <v>56678664.497876368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56678664.497876368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236161.10207448486</v>
      </c>
      <c r="L1187" s="455">
        <f t="shared" ca="1" si="106"/>
        <v>56914825.59995085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56914825.59995085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237145.10666646188</v>
      </c>
      <c r="L1188" s="455">
        <f t="shared" ca="1" si="106"/>
        <v>57151970.706617311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57151970.706617311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238133.21127757212</v>
      </c>
      <c r="L1189" s="455">
        <f t="shared" ca="1" si="106"/>
        <v>57390103.917894885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57390103.917894885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239125.43299122868</v>
      </c>
      <c r="L1190" s="455">
        <f t="shared" ca="1" si="106"/>
        <v>57629229.350886114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57629229.350886114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240121.78896202546</v>
      </c>
      <c r="L1191" s="455">
        <f t="shared" ca="1" si="106"/>
        <v>57869351.139848143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57869351.139848143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241122.29641603393</v>
      </c>
      <c r="L1192" s="455">
        <f t="shared" ca="1" si="106"/>
        <v>58110473.43626418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58110473.43626418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242126.97265110075</v>
      </c>
      <c r="L1193" s="455">
        <f t="shared" ca="1" si="106"/>
        <v>58352600.408915281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58352600.408915281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243135.83503714696</v>
      </c>
      <c r="L1194" s="455">
        <f t="shared" ca="1" si="106"/>
        <v>58595736.243952431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58595736.243952431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244148.90101646844</v>
      </c>
      <c r="L1195" s="455">
        <f t="shared" ca="1" si="106"/>
        <v>58839885.144968897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58839885.144968897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245166.18810403711</v>
      </c>
      <c r="L1196" s="455">
        <f t="shared" ca="1" si="106"/>
        <v>59085051.333072931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59085051.333072931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246187.71388780387</v>
      </c>
      <c r="L1197" s="455">
        <f t="shared" ca="1" si="106"/>
        <v>59331239.046960734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59331239.046960734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247213.49602900306</v>
      </c>
      <c r="L1198" s="455">
        <f t="shared" ca="1" si="106"/>
        <v>59578452.542989738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59578452.542989738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248243.55226245723</v>
      </c>
      <c r="L1199" s="455">
        <f t="shared" ca="1" si="106"/>
        <v>59826696.095252194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59826696.095252194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249277.90039688413</v>
      </c>
      <c r="L1200" s="455">
        <f t="shared" ca="1" si="106"/>
        <v>60075973.995649077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60075973.995649077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250316.55831520449</v>
      </c>
      <c r="L1201" s="455">
        <f t="shared" ca="1" si="106"/>
        <v>60326290.55396428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60326290.55396428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251359.54397485117</v>
      </c>
      <c r="L1202" s="455">
        <f t="shared" ca="1" si="106"/>
        <v>60577650.097939134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60577650.097939134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252406.87540807974</v>
      </c>
      <c r="L1203" s="455">
        <f t="shared" ca="1" si="106"/>
        <v>60830056.973347217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60830056.973347217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253458.5707222801</v>
      </c>
      <c r="L1204" s="455">
        <f t="shared" ca="1" si="106"/>
        <v>61083515.544069499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61083515.544069499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254514.64810028957</v>
      </c>
      <c r="L1205" s="455">
        <f t="shared" ca="1" si="106"/>
        <v>61338030.192169785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61338030.192169785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255575.12580070744</v>
      </c>
      <c r="L1206" s="455">
        <f t="shared" ca="1" si="106"/>
        <v>61593605.317970492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61593605.317970492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256640.02215821037</v>
      </c>
      <c r="L1207" s="455">
        <f t="shared" ca="1" si="106"/>
        <v>61850245.340128705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61850245.340128705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257709.35558386959</v>
      </c>
      <c r="L1208" s="455">
        <f t="shared" ca="1" si="106"/>
        <v>62107954.695712574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62107954.695712574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258783.14456546903</v>
      </c>
      <c r="L1209" s="455">
        <f t="shared" ca="1" si="106"/>
        <v>62366737.840278044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62366737.840278044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259861.40766782517</v>
      </c>
      <c r="L1210" s="455">
        <f t="shared" ca="1" si="106"/>
        <v>62626599.247945867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62626599.247945867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260944.16353310781</v>
      </c>
      <c r="L1211" s="455">
        <f t="shared" ca="1" si="106"/>
        <v>62887543.411478974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62887543.411478974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262031.43088116238</v>
      </c>
      <c r="L1212" s="455">
        <f t="shared" ca="1" si="106"/>
        <v>63149574.842360139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63149574.842360139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263123.22850983392</v>
      </c>
      <c r="L1213" s="455">
        <f t="shared" ca="1" si="106"/>
        <v>63412698.070869975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63412698.070869975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264219.57529529155</v>
      </c>
      <c r="L1214" s="455">
        <f t="shared" ca="1" si="106"/>
        <v>63676917.646165267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63676917.646165267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265320.4901923553</v>
      </c>
      <c r="L1215" s="455">
        <f t="shared" ca="1" si="106"/>
        <v>63942238.13635762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63942238.13635762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266425.99223482341</v>
      </c>
      <c r="L1216" s="455">
        <f t="shared" ca="1" si="106"/>
        <v>64208664.128592446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64208664.128592446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267536.10053580184</v>
      </c>
      <c r="L1217" s="455">
        <f t="shared" ca="1" si="106"/>
        <v>64476200.229128249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64476200.229128249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268650.83428803436</v>
      </c>
      <c r="L1218" s="455">
        <f t="shared" ca="1" si="106"/>
        <v>64744851.06341628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64744851.06341628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269770.21276423451</v>
      </c>
      <c r="L1219" s="455">
        <f t="shared" ca="1" si="106"/>
        <v>65014621.276180513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65014621.276180513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270894.25531741878</v>
      </c>
      <c r="L1220" s="455">
        <f t="shared" ca="1" si="106"/>
        <v>65285515.531497933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65285515.531497933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272022.98138124141</v>
      </c>
      <c r="L1221" s="455">
        <f t="shared" ca="1" si="106"/>
        <v>65557538.512879178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65557538.512879178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273156.41047032992</v>
      </c>
      <c r="L1222" s="455">
        <f t="shared" ca="1" si="106"/>
        <v>65830694.923349507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65830694.923349507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274294.56218062295</v>
      </c>
      <c r="L1223" s="455">
        <f t="shared" ca="1" si="106"/>
        <v>66104989.485530131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66104989.485530131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275437.4561897089</v>
      </c>
      <c r="L1224" s="455">
        <f t="shared" ca="1" si="106"/>
        <v>66380426.941719837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66380426.941719837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276585.11225716601</v>
      </c>
      <c r="L1225" s="455">
        <f t="shared" ca="1" si="106"/>
        <v>66657012.053977005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66657012.053977005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277737.5502249042</v>
      </c>
      <c r="L1226" s="455">
        <f t="shared" ca="1" si="106"/>
        <v>66934749.604201913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66934749.604201913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278894.79001750797</v>
      </c>
      <c r="L1227" s="455">
        <f t="shared" ca="1" si="106"/>
        <v>67213644.394219428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67213644.394219428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280056.85164258094</v>
      </c>
      <c r="L1228" s="455">
        <f t="shared" ca="1" si="106"/>
        <v>67493701.245862007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67493701.245862007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281223.75519109168</v>
      </c>
      <c r="L1229" s="455">
        <f t="shared" ca="1" si="106"/>
        <v>67774925.001053095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67774925.001053095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282395.52083772124</v>
      </c>
      <c r="L1230" s="455">
        <f t="shared" ca="1" si="106"/>
        <v>68057320.521890819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68057320.521890819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283572.16884121177</v>
      </c>
      <c r="L1231" s="455">
        <f t="shared" ca="1" si="106"/>
        <v>68340892.690732032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68340892.690732032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284753.71954471682</v>
      </c>
      <c r="L1232" s="455">
        <f t="shared" ca="1" si="106"/>
        <v>68625646.410276756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68625646.410276756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285940.19337615313</v>
      </c>
      <c r="L1233" s="455">
        <f t="shared" ca="1" si="106"/>
        <v>68911586.603652909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68911586.603652909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287131.61084855377</v>
      </c>
      <c r="L1234" s="455">
        <f t="shared" ca="1" si="106"/>
        <v>69198718.21450147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69198718.21450147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288327.9925604228</v>
      </c>
      <c r="L1235" s="455">
        <f t="shared" ca="1" si="106"/>
        <v>69487046.207061887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69487046.207061887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289529.35919609119</v>
      </c>
      <c r="L1236" s="455">
        <f t="shared" ca="1" si="106"/>
        <v>69776575.566257983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69776575.566257983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290735.73152607493</v>
      </c>
      <c r="L1237" s="455">
        <f t="shared" ca="1" si="106"/>
        <v>70067311.29778406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70067311.29778406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291947.13040743361</v>
      </c>
      <c r="L1238" s="455">
        <f t="shared" ca="1" si="106"/>
        <v>70359258.428191498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70359258.428191498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293163.57678413123</v>
      </c>
      <c r="L1239" s="455">
        <f t="shared" ca="1" si="106"/>
        <v>70652422.004975632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70652422.004975632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294385.09168739844</v>
      </c>
      <c r="L1240" s="455">
        <f t="shared" ca="1" si="106"/>
        <v>70946807.096663028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70946807.096663028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295611.69623609597</v>
      </c>
      <c r="L1241" s="455">
        <f t="shared" ca="1" si="106"/>
        <v>71242418.792899117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71242418.792899117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296843.41163707967</v>
      </c>
      <c r="L1242" s="455">
        <f t="shared" ca="1" si="106"/>
        <v>71539262.2045362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71539262.2045362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298080.2591855675</v>
      </c>
      <c r="L1243" s="455">
        <f t="shared" ca="1" si="106"/>
        <v>71837342.463721767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71837342.463721767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299322.26026550739</v>
      </c>
      <c r="L1244" s="455">
        <f t="shared" ca="1" si="106"/>
        <v>72136664.723987281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72136664.723987281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300569.43634994701</v>
      </c>
      <c r="L1245" s="455">
        <f t="shared" ca="1" si="106"/>
        <v>72437234.160337225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72437234.160337225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301821.80900140508</v>
      </c>
      <c r="L1246" s="455">
        <f t="shared" ca="1" si="106"/>
        <v>72739055.969338626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72739055.969338626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303079.39987224428</v>
      </c>
      <c r="L1247" s="455">
        <f t="shared" ca="1" si="106"/>
        <v>73042135.369210869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73042135.369210869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304342.23070504528</v>
      </c>
      <c r="L1248" s="455">
        <f t="shared" ca="1" si="106"/>
        <v>73346477.599915922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73346477.599915922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305610.32333298301</v>
      </c>
      <c r="L1249" s="455">
        <f t="shared" ca="1" si="106"/>
        <v>73652087.923248902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73652087.923248902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306883.69968020375</v>
      </c>
      <c r="L1250" s="455">
        <f t="shared" ca="1" si="106"/>
        <v>73958971.622929111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73958971.622929111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308162.38176220463</v>
      </c>
      <c r="L1251" s="455">
        <f t="shared" ca="1" si="106"/>
        <v>74267134.004691318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74267134.004691318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309446.39168621384</v>
      </c>
      <c r="L1252" s="455">
        <f t="shared" ca="1" si="106"/>
        <v>74576580.396377534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74576580.396377534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310735.75165157305</v>
      </c>
      <c r="L1253" s="455">
        <f t="shared" ca="1" si="106"/>
        <v>74887316.148029104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74887316.148029104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312030.48395012127</v>
      </c>
      <c r="L1254" s="455">
        <f t="shared" ca="1" si="106"/>
        <v>75199346.631979227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75199346.631979227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313330.61096658011</v>
      </c>
      <c r="L1255" s="455">
        <f t="shared" ca="1" si="106"/>
        <v>75512677.242945805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75512677.242945805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314636.15517894085</v>
      </c>
      <c r="L1256" s="455">
        <f t="shared" ca="1" si="106"/>
        <v>75827313.39812474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75827313.39812474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315947.1391588531</v>
      </c>
      <c r="L1257" s="455">
        <f t="shared" ca="1" si="106"/>
        <v>76143260.537283599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76143260.537283599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317263.58557201497</v>
      </c>
      <c r="L1258" s="455">
        <f t="shared" ca="1" si="106"/>
        <v>76460524.122855619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76460524.122855619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318585.51717856509</v>
      </c>
      <c r="L1259" s="455">
        <f t="shared" ca="1" si="106"/>
        <v>76779109.640034184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76779109.640034184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319912.95683347574</v>
      </c>
      <c r="L1260" s="455">
        <f t="shared" ca="1" si="106"/>
        <v>77099022.596867666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77099022.596867666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321245.92748694861</v>
      </c>
      <c r="L1261" s="455">
        <f t="shared" ca="1" si="106"/>
        <v>77420268.524354607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77420268.524354607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322584.45218481089</v>
      </c>
      <c r="L1262" s="455">
        <f t="shared" ca="1" si="106"/>
        <v>77742852.976539418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77742852.976539418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323928.55406891427</v>
      </c>
      <c r="L1263" s="455">
        <f t="shared" ca="1" si="106"/>
        <v>78066781.530608326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78066781.530608326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325278.25637753471</v>
      </c>
      <c r="L1264" s="455">
        <f t="shared" ca="1" si="106"/>
        <v>78392059.786985859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78392059.786985859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326633.5824457744</v>
      </c>
      <c r="L1265" s="455">
        <f t="shared" ca="1" si="106"/>
        <v>78718693.36943163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78718693.36943163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327994.55570596515</v>
      </c>
      <c r="L1266" s="455">
        <f t="shared" ca="1" si="106"/>
        <v>79046687.925137594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79046687.925137594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329361.19968807331</v>
      </c>
      <c r="L1267" s="455">
        <f t="shared" ca="1" si="106"/>
        <v>79376049.124825671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79376049.124825671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330733.53802010696</v>
      </c>
      <c r="L1268" s="455">
        <f t="shared" ca="1" si="106"/>
        <v>79706782.662845775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79706782.662845775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332111.59442852408</v>
      </c>
      <c r="L1269" s="455">
        <f t="shared" ca="1" si="106"/>
        <v>80038894.2572743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80038894.2572743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333495.39273864293</v>
      </c>
      <c r="L1270" s="455">
        <f t="shared" ca="1" si="106"/>
        <v>80372389.65001294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80372389.65001294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334884.95687505393</v>
      </c>
      <c r="L1271" s="455">
        <f t="shared" ca="1" si="106"/>
        <v>80707274.606887996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80707274.606887996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336280.31086203334</v>
      </c>
      <c r="L1272" s="455">
        <f t="shared" ca="1" si="106"/>
        <v>81043554.917750031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81043554.917750031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337681.47882395843</v>
      </c>
      <c r="L1273" s="455">
        <f t="shared" ca="1" si="106"/>
        <v>81381236.396573991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81381236.396573991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339088.48498572496</v>
      </c>
      <c r="L1274" s="455">
        <f t="shared" ca="1" si="106"/>
        <v>81720324.881559715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81720324.881559715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340501.35367316549</v>
      </c>
      <c r="L1275" s="455">
        <f t="shared" ca="1" si="106"/>
        <v>82060826.235232875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82060826.235232875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341920.10931347031</v>
      </c>
      <c r="L1276" s="455">
        <f t="shared" ca="1" si="106"/>
        <v>82402746.344546348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82402746.344546348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343344.77643560979</v>
      </c>
      <c r="L1277" s="455">
        <f t="shared" ca="1" si="106"/>
        <v>82746091.120981961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82746091.120981961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344775.37967075815</v>
      </c>
      <c r="L1278" s="455">
        <f t="shared" ca="1" si="106"/>
        <v>83090866.500652716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83090866.500652716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346211.94375271967</v>
      </c>
      <c r="L1279" s="455">
        <f t="shared" ca="1" si="106"/>
        <v>83437078.444405437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83437078.444405437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347654.493518356</v>
      </c>
      <c r="L1280" s="455">
        <f t="shared" ca="1" si="106"/>
        <v>83784732.937923789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83784732.937923789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349103.05390801578</v>
      </c>
      <c r="L1281" s="455">
        <f t="shared" ca="1" si="106"/>
        <v>84133835.991831809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84133835.991831809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350557.64996596589</v>
      </c>
      <c r="L1282" s="455">
        <f t="shared" ca="1" si="106"/>
        <v>84484393.641797781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84484393.641797781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352018.30684082408</v>
      </c>
      <c r="L1283" s="455">
        <f t="shared" ref="L1283:L1537" ca="1" si="127">I1283-J1283+K1283</f>
        <v>84836411.948638603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84836411.948638603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353485.04978599417</v>
      </c>
      <c r="L1284" s="455">
        <f t="shared" ca="1" si="127"/>
        <v>85189896.998424605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85189896.998424605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354957.90416010254</v>
      </c>
      <c r="L1285" s="455">
        <f t="shared" ca="1" si="127"/>
        <v>85544854.902584702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85544854.902584702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356436.89542743628</v>
      </c>
      <c r="L1286" s="455">
        <f t="shared" ca="1" si="127"/>
        <v>85901291.798012137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85901291.798012137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357922.04915838392</v>
      </c>
      <c r="L1287" s="455">
        <f t="shared" ca="1" si="127"/>
        <v>86259213.847170517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86259213.847170517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359413.39102987712</v>
      </c>
      <c r="L1288" s="455">
        <f t="shared" ca="1" si="127"/>
        <v>86618627.238200396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86618627.238200396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360910.94682583498</v>
      </c>
      <c r="L1289" s="455">
        <f t="shared" ca="1" si="127"/>
        <v>86979538.185026228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86979538.185026228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362414.7424376093</v>
      </c>
      <c r="L1290" s="455">
        <f t="shared" ca="1" si="127"/>
        <v>87341952.927463844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87341952.927463844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363924.80386443267</v>
      </c>
      <c r="L1291" s="455">
        <f t="shared" ca="1" si="127"/>
        <v>87705877.731328279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87705877.731328279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365441.15721386782</v>
      </c>
      <c r="L1292" s="455">
        <f t="shared" ca="1" si="127"/>
        <v>88071318.888542145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88071318.888542145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366963.82870225894</v>
      </c>
      <c r="L1293" s="455">
        <f t="shared" ca="1" si="127"/>
        <v>88438282.717244402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88438282.717244402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368492.84465518501</v>
      </c>
      <c r="L1294" s="455">
        <f t="shared" ca="1" si="127"/>
        <v>88806775.561899588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88806775.561899588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370028.23150791496</v>
      </c>
      <c r="L1295" s="455">
        <f t="shared" ca="1" si="127"/>
        <v>89176803.7934075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89176803.7934075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371570.01580586459</v>
      </c>
      <c r="L1296" s="455">
        <f t="shared" ca="1" si="127"/>
        <v>89548373.80921337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89548373.80921337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373118.22420505568</v>
      </c>
      <c r="L1297" s="455">
        <f t="shared" ca="1" si="127"/>
        <v>89921492.033418432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89921492.033418432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374672.8834725768</v>
      </c>
      <c r="L1298" s="455">
        <f t="shared" ca="1" si="127"/>
        <v>90296164.916891009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90296164.916891009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376234.02048704587</v>
      </c>
      <c r="L1299" s="455">
        <f t="shared" ca="1" si="127"/>
        <v>90672398.937378049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90672398.937378049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377801.66223907517</v>
      </c>
      <c r="L1300" s="455">
        <f t="shared" ca="1" si="127"/>
        <v>91050200.599617124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91050200.599617124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379375.83583173802</v>
      </c>
      <c r="L1301" s="455">
        <f t="shared" ca="1" si="127"/>
        <v>91429576.435448855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91429576.435448855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380956.56848103687</v>
      </c>
      <c r="L1302" s="455">
        <f t="shared" ca="1" si="127"/>
        <v>91810533.003929898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91810533.003929898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382543.88751637458</v>
      </c>
      <c r="L1303" s="455">
        <f t="shared" ca="1" si="127"/>
        <v>92193076.891446277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92193076.891446277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384137.82038102613</v>
      </c>
      <c r="L1304" s="455">
        <f t="shared" ca="1" si="127"/>
        <v>92577214.711827308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92577214.711827308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385738.39463261375</v>
      </c>
      <c r="L1305" s="455">
        <f t="shared" ca="1" si="127"/>
        <v>92962953.106459916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92962953.106459916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387345.63794358296</v>
      </c>
      <c r="L1306" s="455">
        <f t="shared" ca="1" si="127"/>
        <v>93350298.744403496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93350298.744403496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388959.57810168125</v>
      </c>
      <c r="L1307" s="455">
        <f t="shared" ca="1" si="127"/>
        <v>93739258.322505176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93739258.322505176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390580.24301043822</v>
      </c>
      <c r="L1308" s="455">
        <f t="shared" ca="1" si="127"/>
        <v>94129838.565515608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94129838.565515608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392207.66068964836</v>
      </c>
      <c r="L1309" s="455">
        <f t="shared" ca="1" si="127"/>
        <v>94522046.22620526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94522046.22620526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393841.85927585524</v>
      </c>
      <c r="L1310" s="455">
        <f t="shared" ca="1" si="127"/>
        <v>94915888.085481122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94915888.085481122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395482.86702283798</v>
      </c>
      <c r="L1311" s="455">
        <f t="shared" ca="1" si="127"/>
        <v>95311370.952503964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95311370.952503964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397130.71230209986</v>
      </c>
      <c r="L1312" s="455">
        <f t="shared" ca="1" si="127"/>
        <v>95708501.664806068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95708501.664806068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398785.42360335862</v>
      </c>
      <c r="L1313" s="455">
        <f t="shared" ca="1" si="127"/>
        <v>96107287.088409424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96107287.088409424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400447.02953503927</v>
      </c>
      <c r="L1314" s="455">
        <f t="shared" ca="1" si="127"/>
        <v>96507734.117944464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96507734.117944464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402115.55882476858</v>
      </c>
      <c r="L1315" s="455">
        <f t="shared" ca="1" si="127"/>
        <v>96909849.676769227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96909849.676769227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403791.0403198718</v>
      </c>
      <c r="L1316" s="455">
        <f t="shared" ca="1" si="127"/>
        <v>97313640.717089102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97313640.717089102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405473.50298787124</v>
      </c>
      <c r="L1317" s="455">
        <f t="shared" ca="1" si="127"/>
        <v>97719114.220076978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97719114.220076978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407162.9759169874</v>
      </c>
      <c r="L1318" s="455">
        <f t="shared" ca="1" si="127"/>
        <v>98126277.19599396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98126277.19599396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408859.48831664148</v>
      </c>
      <c r="L1319" s="455">
        <f t="shared" ca="1" si="127"/>
        <v>98535136.6843106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98535136.6843106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410563.06951796083</v>
      </c>
      <c r="L1320" s="455">
        <f t="shared" ca="1" si="127"/>
        <v>98945699.753828555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98945699.753828555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412273.74897428567</v>
      </c>
      <c r="L1321" s="455">
        <f t="shared" ca="1" si="127"/>
        <v>99357973.502802834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99357973.502802834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413991.55626167846</v>
      </c>
      <c r="L1322" s="455">
        <f t="shared" ca="1" si="127"/>
        <v>99771965.059064507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99771965.059064507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415716.52107943542</v>
      </c>
      <c r="L1323" s="455">
        <f t="shared" ca="1" si="127"/>
        <v>100187681.58014394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100187681.58014394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417448.67325059976</v>
      </c>
      <c r="L1324" s="455">
        <f t="shared" ca="1" si="127"/>
        <v>100605130.25339454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100605130.25339454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419188.04272247729</v>
      </c>
      <c r="L1325" s="455">
        <f t="shared" ca="1" si="127"/>
        <v>101024318.29611702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101024318.29611702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420934.65956715425</v>
      </c>
      <c r="L1326" s="455">
        <f t="shared" ca="1" si="127"/>
        <v>101445252.95568417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101445252.95568417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422688.55398201739</v>
      </c>
      <c r="L1327" s="455">
        <f t="shared" ca="1" si="127"/>
        <v>101867941.50966619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101867941.50966619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424449.75629027578</v>
      </c>
      <c r="L1328" s="455">
        <f t="shared" ca="1" si="127"/>
        <v>102292391.26595646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102292391.26595646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426218.29694148526</v>
      </c>
      <c r="L1329" s="455">
        <f t="shared" ca="1" si="127"/>
        <v>102718609.56289795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102718609.56289795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427994.2065120748</v>
      </c>
      <c r="L1330" s="455">
        <f t="shared" ca="1" si="127"/>
        <v>103146603.76941003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103146603.76941003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429777.51570587512</v>
      </c>
      <c r="L1331" s="455">
        <f t="shared" ca="1" si="127"/>
        <v>103576381.2851159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103576381.2851159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431568.25535464956</v>
      </c>
      <c r="L1332" s="455">
        <f t="shared" ca="1" si="127"/>
        <v>104007949.54047054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104007949.54047054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433366.45641862723</v>
      </c>
      <c r="L1333" s="455">
        <f t="shared" ca="1" si="127"/>
        <v>104441315.99688917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104441315.99688917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435172.14998703822</v>
      </c>
      <c r="L1334" s="455">
        <f t="shared" ca="1" si="127"/>
        <v>104876488.14687622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104876488.14687622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436985.36727865087</v>
      </c>
      <c r="L1335" s="455">
        <f t="shared" ca="1" si="127"/>
        <v>105313473.51415487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105313473.51415487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438806.1396423119</v>
      </c>
      <c r="L1336" s="455">
        <f t="shared" ca="1" si="127"/>
        <v>105752279.65379718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105752279.65379718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440634.49855748826</v>
      </c>
      <c r="L1337" s="455">
        <f t="shared" ca="1" si="127"/>
        <v>106192914.15235467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106192914.15235467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442470.47563481116</v>
      </c>
      <c r="L1338" s="455">
        <f t="shared" ca="1" si="127"/>
        <v>106635384.62798949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106635384.62798949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444314.10261662287</v>
      </c>
      <c r="L1339" s="455">
        <f t="shared" ca="1" si="127"/>
        <v>107079698.73060611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107079698.73060611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446165.41137752542</v>
      </c>
      <c r="L1340" s="455">
        <f t="shared" ca="1" si="127"/>
        <v>107525864.14198363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107525864.14198363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448024.4339249318</v>
      </c>
      <c r="L1341" s="455">
        <f t="shared" ca="1" si="127"/>
        <v>107973888.57590856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107973888.57590856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449891.20239961892</v>
      </c>
      <c r="L1342" s="455">
        <f t="shared" ca="1" si="127"/>
        <v>108423779.77830818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108423779.77830818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451765.74907628406</v>
      </c>
      <c r="L1343" s="455">
        <f t="shared" ca="1" si="127"/>
        <v>108875545.52738446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108875545.52738446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453648.10636410193</v>
      </c>
      <c r="L1344" s="455">
        <f t="shared" ca="1" si="127"/>
        <v>109329193.63374856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109329193.63374856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455538.30680728564</v>
      </c>
      <c r="L1345" s="455">
        <f t="shared" ca="1" si="127"/>
        <v>109784731.94055584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109784731.94055584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457436.38308564934</v>
      </c>
      <c r="L1346" s="455">
        <f t="shared" ca="1" si="127"/>
        <v>110242168.32364149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110242168.32364149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459342.36801517289</v>
      </c>
      <c r="L1347" s="455">
        <f t="shared" ca="1" si="127"/>
        <v>110701510.69165666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110701510.69165666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461256.29454856936</v>
      </c>
      <c r="L1348" s="455">
        <f t="shared" ca="1" si="127"/>
        <v>111162766.98620524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111162766.98620524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463178.19577585516</v>
      </c>
      <c r="L1349" s="455">
        <f t="shared" ca="1" si="127"/>
        <v>111625945.18198109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111625945.18198109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465108.10492492124</v>
      </c>
      <c r="L1350" s="455">
        <f t="shared" ca="1" si="127"/>
        <v>112091053.286906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112091053.286906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467046.05536210828</v>
      </c>
      <c r="L1351" s="455">
        <f t="shared" ca="1" si="127"/>
        <v>112558099.34226811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112558099.34226811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468992.08059278369</v>
      </c>
      <c r="L1352" s="455">
        <f t="shared" ca="1" si="127"/>
        <v>113027091.42286089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113027091.42286089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470946.21426192031</v>
      </c>
      <c r="L1353" s="455">
        <f t="shared" ca="1" si="127"/>
        <v>113498037.63712281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113498037.63712281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472908.49015467835</v>
      </c>
      <c r="L1354" s="455">
        <f t="shared" ca="1" si="127"/>
        <v>113970946.12727749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113970946.12727749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474878.94219698955</v>
      </c>
      <c r="L1355" s="455">
        <f t="shared" ca="1" si="127"/>
        <v>114445825.06947449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114445825.06947449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476857.60445614369</v>
      </c>
      <c r="L1356" s="455">
        <f t="shared" ca="1" si="127"/>
        <v>114922682.67393063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114922682.67393063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478844.51114137762</v>
      </c>
      <c r="L1357" s="455">
        <f t="shared" ca="1" si="127"/>
        <v>115401527.185072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115401527.185072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480839.69660446676</v>
      </c>
      <c r="L1358" s="455">
        <f t="shared" ca="1" si="127"/>
        <v>115882366.88167647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115882366.88167647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482843.19534031861</v>
      </c>
      <c r="L1359" s="455">
        <f t="shared" ca="1" si="127"/>
        <v>116365210.07701679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116365210.07701679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484855.04198756994</v>
      </c>
      <c r="L1360" s="455">
        <f t="shared" ca="1" si="127"/>
        <v>116850065.11900435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116850065.11900435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486875.27132918488</v>
      </c>
      <c r="L1361" s="455">
        <f t="shared" ca="1" si="127"/>
        <v>117336940.39033353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117336940.39033353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488903.91829305643</v>
      </c>
      <c r="L1362" s="455">
        <f t="shared" ca="1" si="127"/>
        <v>117825844.30862659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117825844.30862659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490941.0179526108</v>
      </c>
      <c r="L1363" s="455">
        <f t="shared" ca="1" si="127"/>
        <v>118316785.3265792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118316785.3265792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492986.60552741331</v>
      </c>
      <c r="L1364" s="455">
        <f t="shared" ca="1" si="127"/>
        <v>118809771.93210661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118809771.93210661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495040.7163837775</v>
      </c>
      <c r="L1365" s="455">
        <f t="shared" ca="1" si="127"/>
        <v>119304812.64849038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119304812.64849038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497103.38603537664</v>
      </c>
      <c r="L1366" s="455">
        <f t="shared" ca="1" si="127"/>
        <v>119801916.03452577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119801916.03452577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499174.65014385741</v>
      </c>
      <c r="L1367" s="455">
        <f t="shared" ca="1" si="127"/>
        <v>120301090.68466963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120301090.68466963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501254.5445194568</v>
      </c>
      <c r="L1368" s="455">
        <f t="shared" ca="1" si="127"/>
        <v>120802345.22918908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120802345.22918908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503343.10512162122</v>
      </c>
      <c r="L1369" s="455">
        <f t="shared" ca="1" si="127"/>
        <v>121305688.33431071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121305688.33431071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505440.36805962794</v>
      </c>
      <c r="L1370" s="455">
        <f t="shared" ca="1" si="127"/>
        <v>121811128.70237035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121811128.70237035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507546.36959320976</v>
      </c>
      <c r="L1371" s="455">
        <f t="shared" ca="1" si="127"/>
        <v>122318675.07196355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122318675.07196355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509661.14613318141</v>
      </c>
      <c r="L1372" s="455">
        <f t="shared" ca="1" si="127"/>
        <v>122828336.21809673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122828336.21809673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511784.73424206971</v>
      </c>
      <c r="L1373" s="455">
        <f t="shared" ca="1" si="127"/>
        <v>123340120.9523388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123340120.9523388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513917.17063474498</v>
      </c>
      <c r="L1374" s="455">
        <f t="shared" ca="1" si="127"/>
        <v>123854038.12297355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123854038.12297355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516058.49217905651</v>
      </c>
      <c r="L1375" s="455">
        <f t="shared" ca="1" si="127"/>
        <v>124370096.6151526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124370096.6151526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518208.73589646915</v>
      </c>
      <c r="L1376" s="455">
        <f t="shared" ca="1" si="127"/>
        <v>124888305.35104907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124888305.35104907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520367.93896270444</v>
      </c>
      <c r="L1377" s="455">
        <f t="shared" ca="1" si="127"/>
        <v>125408673.29001176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125408673.29001176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522536.13870838238</v>
      </c>
      <c r="L1378" s="455">
        <f t="shared" ca="1" si="127"/>
        <v>125931209.42872015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125931209.42872015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524713.37261966732</v>
      </c>
      <c r="L1379" s="455">
        <f t="shared" ca="1" si="127"/>
        <v>126455922.80133982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126455922.80133982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526899.67833891581</v>
      </c>
      <c r="L1380" s="455">
        <f t="shared" ca="1" si="127"/>
        <v>126982822.47967874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126982822.47967874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529095.09366532811</v>
      </c>
      <c r="L1381" s="455">
        <f t="shared" ca="1" si="127"/>
        <v>127511917.57334407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127511917.57334407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531299.65655560035</v>
      </c>
      <c r="L1382" s="455">
        <f t="shared" ca="1" si="127"/>
        <v>128043217.22989966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128043217.22989966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533513.40512458188</v>
      </c>
      <c r="L1383" s="455">
        <f t="shared" ca="1" si="127"/>
        <v>128576730.63502423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128576730.63502423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535736.37764593435</v>
      </c>
      <c r="L1384" s="455">
        <f t="shared" ca="1" si="127"/>
        <v>129112467.01267017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129112467.01267017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537968.61255279242</v>
      </c>
      <c r="L1385" s="455">
        <f t="shared" ca="1" si="127"/>
        <v>129650435.62522297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129650435.62522297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540210.14843842899</v>
      </c>
      <c r="L1386" s="455">
        <f t="shared" ca="1" si="127"/>
        <v>130190645.77366139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130190645.77366139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542461.02405692241</v>
      </c>
      <c r="L1387" s="455">
        <f t="shared" ca="1" si="127"/>
        <v>130733106.79771832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130733106.79771832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544721.27832382626</v>
      </c>
      <c r="L1388" s="455">
        <f t="shared" ca="1" si="127"/>
        <v>131277828.07604215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131277828.07604215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546990.9503168423</v>
      </c>
      <c r="L1389" s="455">
        <f t="shared" ca="1" si="127"/>
        <v>131824819.02635899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131824819.02635899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549270.07927649585</v>
      </c>
      <c r="L1390" s="455">
        <f t="shared" ca="1" si="127"/>
        <v>132374089.10563549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132374089.10563549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551558.70460681454</v>
      </c>
      <c r="L1391" s="455">
        <f t="shared" ca="1" si="127"/>
        <v>132925647.81024231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132925647.81024231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553856.86587600957</v>
      </c>
      <c r="L1392" s="455">
        <f t="shared" ca="1" si="127"/>
        <v>133479504.67611831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133479504.67611831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556164.60281715961</v>
      </c>
      <c r="L1393" s="455">
        <f t="shared" ca="1" si="127"/>
        <v>134035669.27893548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134035669.27893548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558481.95532889781</v>
      </c>
      <c r="L1394" s="455">
        <f t="shared" ca="1" si="127"/>
        <v>134594151.23426437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134594151.23426437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560808.96347610152</v>
      </c>
      <c r="L1395" s="455">
        <f t="shared" ca="1" si="127"/>
        <v>135154960.19774047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135154960.19774047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563145.66749058524</v>
      </c>
      <c r="L1396" s="455">
        <f t="shared" ca="1" si="127"/>
        <v>135718105.86523104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135718105.86523104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565492.10777179594</v>
      </c>
      <c r="L1397" s="455">
        <f t="shared" ca="1" si="127"/>
        <v>136283597.97300282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136283597.97300282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567848.32488751179</v>
      </c>
      <c r="L1398" s="455">
        <f t="shared" ca="1" si="127"/>
        <v>136851446.29789034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136851446.29789034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570214.35957454308</v>
      </c>
      <c r="L1399" s="455">
        <f t="shared" ca="1" si="127"/>
        <v>137421660.65746489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137421660.65746489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572590.25273943704</v>
      </c>
      <c r="L1400" s="455">
        <f t="shared" ca="1" si="127"/>
        <v>137994250.91020432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137994250.91020432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574976.04545918468</v>
      </c>
      <c r="L1401" s="455">
        <f t="shared" ca="1" si="127"/>
        <v>138569226.9556635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138569226.9556635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577371.77898193127</v>
      </c>
      <c r="L1402" s="455">
        <f t="shared" ca="1" si="127"/>
        <v>139146598.73464543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139146598.73464543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579777.49472768931</v>
      </c>
      <c r="L1403" s="455">
        <f t="shared" ca="1" si="127"/>
        <v>139726376.22937313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139726376.22937313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582193.23428905464</v>
      </c>
      <c r="L1404" s="455">
        <f t="shared" ca="1" si="127"/>
        <v>140308569.46366218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140308569.46366218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584619.03943192575</v>
      </c>
      <c r="L1405" s="455">
        <f t="shared" ca="1" si="127"/>
        <v>140893188.50309411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140893188.50309411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587054.95209622546</v>
      </c>
      <c r="L1406" s="455">
        <f t="shared" ca="1" si="127"/>
        <v>141480243.45519033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141480243.45519033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589501.01439662639</v>
      </c>
      <c r="L1407" s="455">
        <f t="shared" ca="1" si="127"/>
        <v>142069744.46958697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142069744.46958697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591957.26862327906</v>
      </c>
      <c r="L1408" s="455">
        <f t="shared" ca="1" si="127"/>
        <v>142661701.73821026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142661701.73821026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594423.75724254269</v>
      </c>
      <c r="L1409" s="455">
        <f t="shared" ca="1" si="127"/>
        <v>143256125.49545279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143256125.49545279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596900.52289771999</v>
      </c>
      <c r="L1410" s="455">
        <f t="shared" ca="1" si="127"/>
        <v>143853026.01835051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143853026.01835051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599387.60840979381</v>
      </c>
      <c r="L1411" s="455">
        <f t="shared" ca="1" si="127"/>
        <v>144452413.6267603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144452413.6267603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601885.05677816796</v>
      </c>
      <c r="L1412" s="455">
        <f t="shared" ca="1" si="127"/>
        <v>145054298.68353847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145054298.68353847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604392.91118141031</v>
      </c>
      <c r="L1413" s="455">
        <f t="shared" ca="1" si="127"/>
        <v>145658691.59471989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145658691.59471989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606911.21497799957</v>
      </c>
      <c r="L1414" s="455">
        <f t="shared" ca="1" si="127"/>
        <v>146265602.8096979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146265602.8096979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609440.01170707459</v>
      </c>
      <c r="L1415" s="455">
        <f t="shared" ca="1" si="127"/>
        <v>146875042.82140496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146875042.82140496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611979.34508918738</v>
      </c>
      <c r="L1416" s="455">
        <f t="shared" ca="1" si="127"/>
        <v>147487022.16649416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147487022.16649416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614529.25902705896</v>
      </c>
      <c r="L1417" s="455">
        <f t="shared" ca="1" si="127"/>
        <v>148101551.42552122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148101551.42552122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617089.7976063384</v>
      </c>
      <c r="L1418" s="455">
        <f t="shared" ca="1" si="127"/>
        <v>148718641.22312757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148718641.22312757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619661.00509636488</v>
      </c>
      <c r="L1419" s="455">
        <f t="shared" ca="1" si="127"/>
        <v>149338302.22822395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149338302.22822395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622242.92595093313</v>
      </c>
      <c r="L1420" s="455">
        <f t="shared" ca="1" si="127"/>
        <v>149960545.15417489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149960545.15417489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624835.60480906209</v>
      </c>
      <c r="L1421" s="455">
        <f t="shared" ca="1" si="127"/>
        <v>150585380.75898397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150585380.75898397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627439.08649576653</v>
      </c>
      <c r="L1422" s="455">
        <f t="shared" ca="1" si="127"/>
        <v>151212819.84547973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151212819.84547973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630053.41602283216</v>
      </c>
      <c r="L1423" s="455">
        <f t="shared" ca="1" si="127"/>
        <v>151842873.26150256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151842873.26150256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632678.63858959405</v>
      </c>
      <c r="L1424" s="455">
        <f t="shared" ca="1" si="127"/>
        <v>152475551.90009215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152475551.90009215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635314.79958371725</v>
      </c>
      <c r="L1425" s="455">
        <f t="shared" ca="1" si="127"/>
        <v>153110866.69967586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153110866.69967586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637961.94458198268</v>
      </c>
      <c r="L1426" s="455">
        <f t="shared" ca="1" si="127"/>
        <v>153748828.64425784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153748828.64425784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640620.11935107433</v>
      </c>
      <c r="L1427" s="455">
        <f t="shared" ca="1" si="127"/>
        <v>154389448.76360893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154389448.76360893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643289.36984837055</v>
      </c>
      <c r="L1428" s="455">
        <f t="shared" ca="1" si="127"/>
        <v>155032738.1334573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155032738.1334573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645969.7422227388</v>
      </c>
      <c r="L1429" s="455">
        <f t="shared" ca="1" si="127"/>
        <v>155678707.87568003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155678707.87568003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648661.28281533346</v>
      </c>
      <c r="L1430" s="455">
        <f t="shared" ca="1" si="127"/>
        <v>156327369.15849537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156327369.15849537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651364.03816039732</v>
      </c>
      <c r="L1431" s="455">
        <f t="shared" ca="1" si="127"/>
        <v>156978733.19665575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156978733.19665575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654078.0549860656</v>
      </c>
      <c r="L1432" s="455">
        <f t="shared" ca="1" si="127"/>
        <v>157632811.25164181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157632811.25164181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656803.38021517417</v>
      </c>
      <c r="L1433" s="455">
        <f t="shared" ca="1" si="127"/>
        <v>158289614.63185698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158289614.63185698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659540.06096607074</v>
      </c>
      <c r="L1434" s="455">
        <f t="shared" ca="1" si="127"/>
        <v>158949154.69282305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158949154.69282305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662288.14455342933</v>
      </c>
      <c r="L1435" s="455">
        <f t="shared" ca="1" si="127"/>
        <v>159611442.83737648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159611442.83737648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665047.67848906864</v>
      </c>
      <c r="L1436" s="455">
        <f t="shared" ca="1" si="127"/>
        <v>160276490.51586553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160276490.51586553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667818.71048277302</v>
      </c>
      <c r="L1437" s="455">
        <f t="shared" ca="1" si="127"/>
        <v>160944309.22634831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160944309.22634831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670601.28844311798</v>
      </c>
      <c r="L1438" s="455">
        <f t="shared" ca="1" si="127"/>
        <v>161614910.51479143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161614910.51479143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673395.46047829767</v>
      </c>
      <c r="L1439" s="455">
        <f t="shared" ca="1" si="127"/>
        <v>162288305.97526973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162288305.97526973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676201.27489695721</v>
      </c>
      <c r="L1440" s="455">
        <f t="shared" ca="1" si="127"/>
        <v>162964507.25016668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162964507.25016668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679018.78020902781</v>
      </c>
      <c r="L1441" s="455">
        <f t="shared" ca="1" si="127"/>
        <v>163643526.03037572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163643526.03037572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681848.02512656548</v>
      </c>
      <c r="L1442" s="455">
        <f t="shared" ca="1" si="127"/>
        <v>164325374.0555023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164325374.0555023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684689.05856459285</v>
      </c>
      <c r="L1443" s="455">
        <f t="shared" ca="1" si="127"/>
        <v>165010063.1140669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165010063.1140669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687541.9296419454</v>
      </c>
      <c r="L1444" s="455">
        <f t="shared" ca="1" si="127"/>
        <v>165697605.04370883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165697605.04370883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690406.68768212013</v>
      </c>
      <c r="L1445" s="455">
        <f t="shared" ca="1" si="127"/>
        <v>166388011.73139095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166388011.73139095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693283.38221412897</v>
      </c>
      <c r="L1446" s="455">
        <f t="shared" ca="1" si="127"/>
        <v>167081295.11360508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167081295.11360508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696172.06297335448</v>
      </c>
      <c r="L1447" s="455">
        <f t="shared" ca="1" si="127"/>
        <v>167777467.17657843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167777467.17657843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699072.77990241011</v>
      </c>
      <c r="L1448" s="455">
        <f t="shared" ca="1" si="127"/>
        <v>168476539.95648083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168476539.95648083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701985.58315200347</v>
      </c>
      <c r="L1449" s="455">
        <f t="shared" ca="1" si="127"/>
        <v>169178525.53963283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169178525.53963283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704910.52308180346</v>
      </c>
      <c r="L1450" s="455">
        <f t="shared" ca="1" si="127"/>
        <v>169883436.06271464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169883436.06271464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707847.65026131098</v>
      </c>
      <c r="L1451" s="455">
        <f t="shared" ca="1" si="127"/>
        <v>170591283.71297595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170591283.71297595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710797.01547073317</v>
      </c>
      <c r="L1452" s="455">
        <f t="shared" ca="1" si="127"/>
        <v>171302080.72844669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171302080.72844669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713758.66970186122</v>
      </c>
      <c r="L1453" s="455">
        <f t="shared" ca="1" si="127"/>
        <v>172015839.39814857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172015839.39814857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716732.66415895231</v>
      </c>
      <c r="L1454" s="455">
        <f t="shared" ca="1" si="127"/>
        <v>172732572.06230751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172732572.06230751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719719.0502596146</v>
      </c>
      <c r="L1455" s="455">
        <f t="shared" ca="1" si="127"/>
        <v>173452291.11256713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173452291.11256713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722717.8796356963</v>
      </c>
      <c r="L1456" s="455">
        <f t="shared" ca="1" si="127"/>
        <v>174175008.99220282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174175008.99220282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725729.20413417835</v>
      </c>
      <c r="L1457" s="455">
        <f t="shared" ca="1" si="127"/>
        <v>174900738.19633698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174900738.19633698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728753.07581807079</v>
      </c>
      <c r="L1458" s="455">
        <f t="shared" ca="1" si="127"/>
        <v>175629491.27215505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175629491.27215505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731789.54696731269</v>
      </c>
      <c r="L1459" s="455">
        <f t="shared" ca="1" si="127"/>
        <v>176361280.81912237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176361280.81912237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734838.67007967655</v>
      </c>
      <c r="L1460" s="455">
        <f t="shared" ca="1" si="127"/>
        <v>177096119.48920205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177096119.48920205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737900.49787167518</v>
      </c>
      <c r="L1461" s="455">
        <f t="shared" ca="1" si="127"/>
        <v>177834019.98707372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177834019.98707372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740975.08327947382</v>
      </c>
      <c r="L1462" s="455">
        <f t="shared" ca="1" si="127"/>
        <v>178574995.07035318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178574995.07035318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744062.47945980495</v>
      </c>
      <c r="L1463" s="455">
        <f t="shared" ca="1" si="127"/>
        <v>179319057.54981297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179319057.54981297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747162.73979088734</v>
      </c>
      <c r="L1464" s="455">
        <f t="shared" ca="1" si="127"/>
        <v>180066220.28960386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180066220.28960386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750275.91787334939</v>
      </c>
      <c r="L1465" s="455">
        <f t="shared" ca="1" si="127"/>
        <v>180816496.20747721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180816496.20747721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753402.06753115507</v>
      </c>
      <c r="L1466" s="455">
        <f t="shared" ca="1" si="127"/>
        <v>181569898.27500838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181569898.27500838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756541.24281253491</v>
      </c>
      <c r="L1467" s="455">
        <f t="shared" ca="1" si="127"/>
        <v>182326439.51782092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182326439.51782092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759693.49799092056</v>
      </c>
      <c r="L1468" s="455">
        <f t="shared" ca="1" si="127"/>
        <v>183086133.01581183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183086133.01581183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762858.88756588264</v>
      </c>
      <c r="L1469" s="455">
        <f t="shared" ca="1" si="127"/>
        <v>183848991.90337771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183848991.90337771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766037.46626407374</v>
      </c>
      <c r="L1470" s="455">
        <f t="shared" ca="1" si="127"/>
        <v>184615029.36964178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184615029.36964178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769229.2890401741</v>
      </c>
      <c r="L1471" s="455">
        <f t="shared" ca="1" si="127"/>
        <v>185384258.65868196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185384258.65868196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772434.41107784153</v>
      </c>
      <c r="L1472" s="455">
        <f t="shared" ca="1" si="127"/>
        <v>186156693.06975979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186156693.06975979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775652.88779066573</v>
      </c>
      <c r="L1473" s="455">
        <f t="shared" ca="1" si="127"/>
        <v>186932345.95755047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186932345.95755047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778884.77482312697</v>
      </c>
      <c r="L1474" s="455">
        <f t="shared" ca="1" si="127"/>
        <v>187711230.7323736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187711230.7323736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782130.12805155665</v>
      </c>
      <c r="L1475" s="455">
        <f t="shared" ca="1" si="127"/>
        <v>188493360.86042514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188493360.86042514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785389.00358510471</v>
      </c>
      <c r="L1476" s="455">
        <f t="shared" ca="1" si="127"/>
        <v>189278749.86401024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189278749.86401024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788661.45776670938</v>
      </c>
      <c r="L1477" s="455">
        <f t="shared" ca="1" si="127"/>
        <v>190067411.32177696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190067411.32177696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791947.54717407061</v>
      </c>
      <c r="L1478" s="455">
        <f t="shared" ca="1" si="127"/>
        <v>190859358.86895102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190859358.86895102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795247.32862062927</v>
      </c>
      <c r="L1479" s="455">
        <f t="shared" ca="1" si="127"/>
        <v>191654606.19757167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191654606.19757167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798560.85915654863</v>
      </c>
      <c r="L1480" s="455">
        <f t="shared" ca="1" si="127"/>
        <v>192453167.05672821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192453167.05672821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801888.19606970088</v>
      </c>
      <c r="L1481" s="455">
        <f t="shared" ca="1" si="127"/>
        <v>193255055.2527979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193255055.2527979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805229.39688665792</v>
      </c>
      <c r="L1482" s="455">
        <f t="shared" ca="1" si="127"/>
        <v>194060284.64968455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194060284.64968455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808584.51937368559</v>
      </c>
      <c r="L1483" s="455">
        <f t="shared" ca="1" si="127"/>
        <v>194868869.16905823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194868869.16905823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811953.62153774267</v>
      </c>
      <c r="L1484" s="455">
        <f t="shared" ca="1" si="127"/>
        <v>195680822.79059598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195680822.79059598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815336.76162748318</v>
      </c>
      <c r="L1485" s="455">
        <f t="shared" ca="1" si="127"/>
        <v>196496159.55222347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196496159.55222347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818733.99813426449</v>
      </c>
      <c r="L1486" s="455">
        <f t="shared" ca="1" si="127"/>
        <v>197314893.55035773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197314893.55035773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822145.38979315723</v>
      </c>
      <c r="L1487" s="455">
        <f t="shared" ca="1" si="127"/>
        <v>198137038.94015089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198137038.94015089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825570.99558396207</v>
      </c>
      <c r="L1488" s="455">
        <f t="shared" ca="1" si="127"/>
        <v>198962609.93573484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198962609.93573484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829010.87473222846</v>
      </c>
      <c r="L1489" s="455">
        <f t="shared" ca="1" si="127"/>
        <v>199791620.81046706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199791620.81046706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832465.08671027946</v>
      </c>
      <c r="L1490" s="455">
        <f t="shared" ca="1" si="127"/>
        <v>200624085.89717734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200624085.89717734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835933.69123823894</v>
      </c>
      <c r="L1491" s="455">
        <f t="shared" ca="1" si="127"/>
        <v>201460019.58841556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201460019.58841556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839416.74828506482</v>
      </c>
      <c r="L1492" s="455">
        <f t="shared" ca="1" si="127"/>
        <v>202299436.33670062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202299436.33670062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842914.31806958595</v>
      </c>
      <c r="L1493" s="455">
        <f t="shared" ca="1" si="127"/>
        <v>203142350.6547702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203142350.6547702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846426.4610615425</v>
      </c>
      <c r="L1494" s="455">
        <f t="shared" ca="1" si="127"/>
        <v>203988777.11583173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203988777.11583173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849953.23798263224</v>
      </c>
      <c r="L1495" s="455">
        <f t="shared" ca="1" si="127"/>
        <v>204838730.35381436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204838730.35381436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853494.70980755985</v>
      </c>
      <c r="L1496" s="455">
        <f t="shared" ca="1" si="127"/>
        <v>205692225.06362194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205692225.06362194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857050.93776509142</v>
      </c>
      <c r="L1497" s="455">
        <f t="shared" ca="1" si="127"/>
        <v>206549276.00138703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206549276.00138703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860621.9833391126</v>
      </c>
      <c r="L1498" s="455">
        <f t="shared" ca="1" si="127"/>
        <v>207409897.98472613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207409897.98472613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864207.90826969221</v>
      </c>
      <c r="L1499" s="455">
        <f t="shared" ca="1" si="127"/>
        <v>208274105.89299583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208274105.89299583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867808.77455414925</v>
      </c>
      <c r="L1500" s="455">
        <f t="shared" ca="1" si="127"/>
        <v>209141914.66755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209141914.66755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871424.64444812515</v>
      </c>
      <c r="L1501" s="455">
        <f t="shared" ca="1" si="127"/>
        <v>210013339.31199813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210013339.31199813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875055.58046665869</v>
      </c>
      <c r="L1502" s="455">
        <f t="shared" ca="1" si="127"/>
        <v>210888394.89246479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210888394.89246479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878701.64538526989</v>
      </c>
      <c r="L1503" s="455">
        <f t="shared" ca="1" si="127"/>
        <v>211767096.53785005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211767096.53785005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882362.90224104188</v>
      </c>
      <c r="L1504" s="455">
        <f t="shared" ca="1" si="127"/>
        <v>212649459.4400911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212649459.4400911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886039.41433371289</v>
      </c>
      <c r="L1505" s="455">
        <f t="shared" ca="1" si="127"/>
        <v>213535498.8544248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213535498.8544248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889731.24522677017</v>
      </c>
      <c r="L1506" s="455">
        <f t="shared" ca="1" si="127"/>
        <v>214425230.09965158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214425230.09965158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893438.45874854829</v>
      </c>
      <c r="L1507" s="455">
        <f t="shared" ca="1" si="127"/>
        <v>215318668.55840012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215318668.55840012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897161.11899333389</v>
      </c>
      <c r="L1508" s="455">
        <f t="shared" ca="1" si="127"/>
        <v>216215829.67739347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216215829.67739347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900899.29032247281</v>
      </c>
      <c r="L1509" s="455">
        <f t="shared" ca="1" si="127"/>
        <v>217116728.96771595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217116728.96771595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904653.03736548312</v>
      </c>
      <c r="L1510" s="455">
        <f t="shared" ca="1" si="127"/>
        <v>218021382.00508144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218021382.00508144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908422.42502117262</v>
      </c>
      <c r="L1511" s="455">
        <f t="shared" ca="1" si="127"/>
        <v>218929804.43010262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218929804.43010262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912207.51845876093</v>
      </c>
      <c r="L1512" s="455">
        <f t="shared" ca="1" si="127"/>
        <v>219842011.94856137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219842011.94856137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916008.38311900571</v>
      </c>
      <c r="L1513" s="455">
        <f t="shared" ca="1" si="127"/>
        <v>220758020.33168039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220758020.33168039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919825.08471533493</v>
      </c>
      <c r="L1514" s="455">
        <f t="shared" ca="1" si="127"/>
        <v>221677845.41639572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221677845.41639572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923657.68923498201</v>
      </c>
      <c r="L1515" s="455">
        <f t="shared" ca="1" si="127"/>
        <v>222601503.1056307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222601503.1056307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927506.26294012798</v>
      </c>
      <c r="L1516" s="455">
        <f t="shared" ca="1" si="127"/>
        <v>223529009.36857083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223529009.36857083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931370.87236904516</v>
      </c>
      <c r="L1517" s="455">
        <f t="shared" ca="1" si="127"/>
        <v>224460380.24093989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224460380.24093989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935251.5843372494</v>
      </c>
      <c r="L1518" s="455">
        <f t="shared" ca="1" si="127"/>
        <v>225395631.82527715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225395631.82527715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939148.46593865484</v>
      </c>
      <c r="L1519" s="455">
        <f t="shared" ca="1" si="127"/>
        <v>226334780.29121581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226334780.29121581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943061.58454673248</v>
      </c>
      <c r="L1520" s="455">
        <f t="shared" ca="1" si="127"/>
        <v>227277841.87576255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227277841.87576255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946991.00781567732</v>
      </c>
      <c r="L1521" s="455">
        <f t="shared" ca="1" si="127"/>
        <v>228224832.88357824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228224832.88357824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950936.80368157581</v>
      </c>
      <c r="L1522" s="455">
        <f t="shared" ca="1" si="127"/>
        <v>229175769.68725982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229175769.68725982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954899.04036358255</v>
      </c>
      <c r="L1523" s="455">
        <f t="shared" ca="1" si="127"/>
        <v>230130668.7276234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230130668.7276234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958877.78636509751</v>
      </c>
      <c r="L1524" s="455">
        <f t="shared" ca="1" si="127"/>
        <v>231089546.51398849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231089546.51398849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962873.11047495203</v>
      </c>
      <c r="L1525" s="455">
        <f t="shared" ca="1" si="127"/>
        <v>232052419.62446344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232052419.62446344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966885.08176859759</v>
      </c>
      <c r="L1526" s="455">
        <f t="shared" ca="1" si="127"/>
        <v>233019304.70623204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233019304.70623204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970913.76960930019</v>
      </c>
      <c r="L1527" s="455">
        <f t="shared" ca="1" si="127"/>
        <v>233990218.47584134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233990218.47584134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974959.24364933907</v>
      </c>
      <c r="L1528" s="455">
        <f t="shared" ca="1" si="127"/>
        <v>234965177.71949068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234965177.71949068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979021.57383121131</v>
      </c>
      <c r="L1529" s="455">
        <f t="shared" ca="1" si="127"/>
        <v>235944199.29332188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235944199.29332188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983100.8303888411</v>
      </c>
      <c r="L1530" s="455">
        <f t="shared" ca="1" si="127"/>
        <v>236927300.12371072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236927300.12371072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987197.08384879469</v>
      </c>
      <c r="L1531" s="455">
        <f t="shared" ca="1" si="127"/>
        <v>237914497.20755953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237914497.20755953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991310.40503149817</v>
      </c>
      <c r="L1532" s="455">
        <f t="shared" ca="1" si="127"/>
        <v>238905807.61259103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238905807.61259103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995440.86505246256</v>
      </c>
      <c r="L1533" s="455">
        <f t="shared" ca="1" si="127"/>
        <v>239901248.47764349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239901248.47764349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999588.53532351449</v>
      </c>
      <c r="L1534" s="455">
        <f t="shared" ca="1" si="127"/>
        <v>240900837.01296699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240900837.01296699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1003753.4875540292</v>
      </c>
      <c r="L1535" s="455">
        <f t="shared" ca="1" si="127"/>
        <v>241904590.50052103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241904590.50052103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1007935.793752171</v>
      </c>
      <c r="L1536" s="455">
        <f t="shared" ca="1" si="127"/>
        <v>242912526.2942732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242912526.2942732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1012135.5262261383</v>
      </c>
      <c r="L1537" s="455">
        <f t="shared" ca="1" si="127"/>
        <v>243924661.82049933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243924661.82049933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1016352.7575854139</v>
      </c>
      <c r="L1538" s="455">
        <f t="shared" ref="L1538:L1792" ca="1" si="132">I1538-J1538+K1538</f>
        <v>244941014.57808474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244941014.57808474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1020587.5607420197</v>
      </c>
      <c r="L1539" s="455">
        <f t="shared" ca="1" si="132"/>
        <v>245961602.13882676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245961602.13882676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1024840.0089117782</v>
      </c>
      <c r="L1540" s="455">
        <f t="shared" ca="1" si="132"/>
        <v>246986442.14773855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246986442.14773855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1029110.1756155774</v>
      </c>
      <c r="L1541" s="455">
        <f t="shared" ca="1" si="132"/>
        <v>248015552.32335413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248015552.32335413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1033398.1346806422</v>
      </c>
      <c r="L1542" s="455">
        <f t="shared" ca="1" si="132"/>
        <v>249048950.45803475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249048950.45803475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1037703.9602418115</v>
      </c>
      <c r="L1543" s="455">
        <f t="shared" ca="1" si="132"/>
        <v>250086654.41827658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250086654.41827658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1042027.7267428191</v>
      </c>
      <c r="L1544" s="455">
        <f t="shared" ca="1" si="132"/>
        <v>251128682.14501941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251128682.14501941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1046369.5089375809</v>
      </c>
      <c r="L1545" s="455">
        <f t="shared" ca="1" si="132"/>
        <v>252175051.65395698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252175051.65395698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1050729.3818914872</v>
      </c>
      <c r="L1546" s="455">
        <f t="shared" ca="1" si="132"/>
        <v>253225781.03584847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253225781.03584847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1055107.4209827019</v>
      </c>
      <c r="L1547" s="455">
        <f t="shared" ca="1" si="132"/>
        <v>254280888.45683116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254280888.45683116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1059503.7019034631</v>
      </c>
      <c r="L1548" s="455">
        <f t="shared" ca="1" si="132"/>
        <v>255340392.15873462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255340392.15873462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1063918.3006613941</v>
      </c>
      <c r="L1549" s="455">
        <f t="shared" ca="1" si="132"/>
        <v>256404310.459396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256404310.459396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1068351.2935808168</v>
      </c>
      <c r="L1550" s="455">
        <f t="shared" ca="1" si="132"/>
        <v>257472661.75297683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257472661.75297683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1072802.7573040701</v>
      </c>
      <c r="L1551" s="455">
        <f t="shared" ca="1" si="132"/>
        <v>258545464.51028091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258545464.51028091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1077272.7687928372</v>
      </c>
      <c r="L1552" s="455">
        <f t="shared" ca="1" si="132"/>
        <v>259622737.27907375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259622737.27907375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1081761.405329474</v>
      </c>
      <c r="L1553" s="455">
        <f t="shared" ca="1" si="132"/>
        <v>260704498.68440321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260704498.68440321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1086268.7445183466</v>
      </c>
      <c r="L1554" s="455">
        <f t="shared" ca="1" si="132"/>
        <v>261790767.42892155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261790767.42892155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1090794.8642871731</v>
      </c>
      <c r="L1555" s="455">
        <f t="shared" ca="1" si="132"/>
        <v>262881562.29320872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262881562.29320872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1095339.8428883695</v>
      </c>
      <c r="L1556" s="455">
        <f t="shared" ca="1" si="132"/>
        <v>263976902.13609707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263976902.13609707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1099903.7589004044</v>
      </c>
      <c r="L1557" s="455">
        <f t="shared" ca="1" si="132"/>
        <v>265076805.89499748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265076805.89499748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1104486.691229156</v>
      </c>
      <c r="L1558" s="455">
        <f t="shared" ca="1" si="132"/>
        <v>266181292.58622664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266181292.58622664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1109088.7191092777</v>
      </c>
      <c r="L1559" s="455">
        <f t="shared" ca="1" si="132"/>
        <v>267290381.30533591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267290381.30533591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1113709.9221055664</v>
      </c>
      <c r="L1560" s="455">
        <f t="shared" ca="1" si="132"/>
        <v>268404091.22744149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268404091.22744149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1118350.3801143395</v>
      </c>
      <c r="L1561" s="455">
        <f t="shared" ca="1" si="132"/>
        <v>269522441.60755581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269522441.60755581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1123010.1733648158</v>
      </c>
      <c r="L1562" s="455">
        <f t="shared" ca="1" si="132"/>
        <v>270645451.78092062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270645451.78092062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1127689.3824205026</v>
      </c>
      <c r="L1563" s="455">
        <f t="shared" ca="1" si="132"/>
        <v>271773141.1633411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271773141.1633411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1132388.0881805879</v>
      </c>
      <c r="L1564" s="455">
        <f t="shared" ca="1" si="132"/>
        <v>272905529.25152171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272905529.25152171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1137106.3718813404</v>
      </c>
      <c r="L1565" s="455">
        <f t="shared" ca="1" si="132"/>
        <v>274042635.62340307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274042635.62340307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1141844.3150975127</v>
      </c>
      <c r="L1566" s="455">
        <f t="shared" ca="1" si="132"/>
        <v>275184479.93850058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275184479.93850058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1146601.9997437524</v>
      </c>
      <c r="L1567" s="455">
        <f t="shared" ca="1" si="132"/>
        <v>276331081.93824434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276331081.93824434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1151379.5080760182</v>
      </c>
      <c r="L1568" s="455">
        <f t="shared" ca="1" si="132"/>
        <v>277482461.44632035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277482461.44632035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1156176.9226930016</v>
      </c>
      <c r="L1569" s="455">
        <f t="shared" ca="1" si="132"/>
        <v>278638638.36901337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278638638.36901337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1160994.3265375558</v>
      </c>
      <c r="L1570" s="455">
        <f t="shared" ca="1" si="132"/>
        <v>279799632.69555092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279799632.69555092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1165831.8028981287</v>
      </c>
      <c r="L1571" s="455">
        <f t="shared" ca="1" si="132"/>
        <v>280965464.49844903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280965464.49844903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1170689.4354102043</v>
      </c>
      <c r="L1572" s="455">
        <f t="shared" ca="1" si="132"/>
        <v>282136153.93385923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282136153.93385923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1175567.3080577468</v>
      </c>
      <c r="L1573" s="455">
        <f t="shared" ca="1" si="132"/>
        <v>283311721.24191695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283311721.24191695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1180465.5051746541</v>
      </c>
      <c r="L1574" s="455">
        <f t="shared" ca="1" si="132"/>
        <v>284492186.74709159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284492186.74709159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1185384.1114462148</v>
      </c>
      <c r="L1575" s="455">
        <f t="shared" ca="1" si="132"/>
        <v>285677570.85853779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285677570.85853779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1190323.2119105742</v>
      </c>
      <c r="L1576" s="455">
        <f t="shared" ca="1" si="132"/>
        <v>286867894.07044834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286867894.07044834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1195282.8919602013</v>
      </c>
      <c r="L1577" s="455">
        <f t="shared" ca="1" si="132"/>
        <v>288063176.96240854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288063176.96240854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1200263.2373433688</v>
      </c>
      <c r="L1578" s="455">
        <f t="shared" ca="1" si="132"/>
        <v>289263440.19975191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289263440.19975191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1205264.334165633</v>
      </c>
      <c r="L1579" s="455">
        <f t="shared" ca="1" si="132"/>
        <v>290468704.53391755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290468704.53391755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1210286.2688913231</v>
      </c>
      <c r="L1580" s="455">
        <f t="shared" ca="1" si="132"/>
        <v>291678990.80280888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291678990.80280888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1215329.1283450369</v>
      </c>
      <c r="L1581" s="455">
        <f t="shared" ca="1" si="132"/>
        <v>292894319.93115389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292894319.93115389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1220392.9997131412</v>
      </c>
      <c r="L1582" s="455">
        <f t="shared" ca="1" si="132"/>
        <v>294114712.93086702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294114712.93086702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1225477.9705452793</v>
      </c>
      <c r="L1583" s="455">
        <f t="shared" ca="1" si="132"/>
        <v>295340190.90141231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295340190.90141231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1230584.1287558847</v>
      </c>
      <c r="L1584" s="455">
        <f t="shared" ca="1" si="132"/>
        <v>296570775.03016818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296570775.03016818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1235711.5626257006</v>
      </c>
      <c r="L1585" s="455">
        <f t="shared" ca="1" si="132"/>
        <v>297806486.59279388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297806486.59279388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1240860.3608033077</v>
      </c>
      <c r="L1586" s="455">
        <f t="shared" ca="1" si="132"/>
        <v>299047346.95359719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299047346.95359719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1246030.6123066549</v>
      </c>
      <c r="L1587" s="455">
        <f t="shared" ca="1" si="132"/>
        <v>300293377.56590384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300293377.56590384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1251222.4065245993</v>
      </c>
      <c r="L1588" s="455">
        <f t="shared" ca="1" si="132"/>
        <v>301544599.97242844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301544599.97242844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1256435.8332184518</v>
      </c>
      <c r="L1589" s="455">
        <f t="shared" ca="1" si="132"/>
        <v>302801035.8056469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302801035.8056469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1261670.9825235286</v>
      </c>
      <c r="L1590" s="455">
        <f t="shared" ca="1" si="132"/>
        <v>304062706.7881704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304062706.7881704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1266927.9449507101</v>
      </c>
      <c r="L1591" s="455">
        <f t="shared" ca="1" si="132"/>
        <v>305329634.7331211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305329634.7331211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1272206.8113880046</v>
      </c>
      <c r="L1592" s="455">
        <f t="shared" ca="1" si="132"/>
        <v>306601841.54450911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306601841.54450911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1277507.6731021213</v>
      </c>
      <c r="L1593" s="455">
        <f t="shared" ca="1" si="132"/>
        <v>307879349.21761125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307879349.21761125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1282830.6217400469</v>
      </c>
      <c r="L1594" s="455">
        <f t="shared" ca="1" si="132"/>
        <v>309162179.8393513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309162179.8393513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1288175.7493306303</v>
      </c>
      <c r="L1595" s="455">
        <f t="shared" ca="1" si="132"/>
        <v>310450355.58868194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310450355.58868194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1293543.1482861747</v>
      </c>
      <c r="L1596" s="455">
        <f t="shared" ca="1" si="132"/>
        <v>311743898.7369681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311743898.7369681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1298932.9114040337</v>
      </c>
      <c r="L1597" s="455">
        <f t="shared" ca="1" si="132"/>
        <v>313042831.64837211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313042831.64837211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1304345.1318682171</v>
      </c>
      <c r="L1598" s="455">
        <f t="shared" ca="1" si="132"/>
        <v>314347176.78024036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314347176.78024036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1309779.9032510014</v>
      </c>
      <c r="L1599" s="455">
        <f t="shared" ca="1" si="132"/>
        <v>315656956.68349135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315656956.68349135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1315237.3195145472</v>
      </c>
      <c r="L1600" s="455">
        <f t="shared" ca="1" si="132"/>
        <v>316972194.00300592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316972194.00300592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1320717.4750125248</v>
      </c>
      <c r="L1601" s="455">
        <f t="shared" ca="1" si="132"/>
        <v>318292911.47801846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318292911.47801846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1326220.4644917436</v>
      </c>
      <c r="L1602" s="455">
        <f t="shared" ca="1" si="132"/>
        <v>319619131.94251019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319619131.94251019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1331746.3830937925</v>
      </c>
      <c r="L1603" s="455">
        <f t="shared" ca="1" si="132"/>
        <v>320950878.32560396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320950878.32560396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1337295.3263566832</v>
      </c>
      <c r="L1604" s="455">
        <f t="shared" ca="1" si="132"/>
        <v>322288173.65196067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322288173.65196067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1342867.3902165028</v>
      </c>
      <c r="L1605" s="455">
        <f t="shared" ca="1" si="132"/>
        <v>323631041.0421772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323631041.0421772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1348462.6710090716</v>
      </c>
      <c r="L1606" s="455">
        <f t="shared" ca="1" si="132"/>
        <v>324979503.71318626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324979503.71318626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1354081.2654716093</v>
      </c>
      <c r="L1607" s="455">
        <f t="shared" ca="1" si="132"/>
        <v>326333584.9786579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326333584.9786579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1359723.270744408</v>
      </c>
      <c r="L1608" s="455">
        <f t="shared" ca="1" si="132"/>
        <v>327693308.24940228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327693308.24940228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1365388.7843725095</v>
      </c>
      <c r="L1609" s="455">
        <f t="shared" ca="1" si="132"/>
        <v>329058697.03377479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329058697.03377479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1371077.904307395</v>
      </c>
      <c r="L1610" s="455">
        <f t="shared" ca="1" si="132"/>
        <v>330429774.93808216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330429774.93808216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1376790.7289086757</v>
      </c>
      <c r="L1611" s="455">
        <f t="shared" ca="1" si="132"/>
        <v>331806565.66699082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331806565.66699082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1382527.356945795</v>
      </c>
      <c r="L1612" s="455">
        <f t="shared" ca="1" si="132"/>
        <v>333189093.02393663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333189093.02393663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1388287.887599736</v>
      </c>
      <c r="L1613" s="455">
        <f t="shared" ca="1" si="132"/>
        <v>334577380.91153634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334577380.91153634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1394072.4204647348</v>
      </c>
      <c r="L1614" s="455">
        <f t="shared" ca="1" si="132"/>
        <v>335971453.33200109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335971453.33200109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1399881.0555500046</v>
      </c>
      <c r="L1615" s="455">
        <f t="shared" ca="1" si="132"/>
        <v>337371334.38755107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337371334.38755107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1405713.8932814628</v>
      </c>
      <c r="L1616" s="455">
        <f t="shared" ca="1" si="132"/>
        <v>338777048.28083253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338777048.28083253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1411571.0345034688</v>
      </c>
      <c r="L1617" s="455">
        <f t="shared" ca="1" si="132"/>
        <v>340188619.31533599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340188619.31533599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1417452.5804805667</v>
      </c>
      <c r="L1618" s="455">
        <f t="shared" ca="1" si="132"/>
        <v>341606071.89581656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341606071.89581656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1423358.6328992357</v>
      </c>
      <c r="L1619" s="455">
        <f t="shared" ca="1" si="132"/>
        <v>343029430.52871579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343029430.52871579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1429289.2938696491</v>
      </c>
      <c r="L1620" s="455">
        <f t="shared" ca="1" si="132"/>
        <v>344458719.82258546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344458719.82258546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1435244.6659274395</v>
      </c>
      <c r="L1621" s="455">
        <f t="shared" ca="1" si="132"/>
        <v>345893964.48851287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345893964.48851287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1441224.8520354703</v>
      </c>
      <c r="L1622" s="455">
        <f t="shared" ca="1" si="132"/>
        <v>347335189.34054834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347335189.34054834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1447229.955585618</v>
      </c>
      <c r="L1623" s="455">
        <f t="shared" ca="1" si="132"/>
        <v>348782419.29613394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348782419.29613394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1453260.080400558</v>
      </c>
      <c r="L1624" s="455">
        <f t="shared" ca="1" si="132"/>
        <v>350235679.37653452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350235679.37653452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1459315.3307355605</v>
      </c>
      <c r="L1625" s="455">
        <f t="shared" ca="1" si="132"/>
        <v>351694994.70727009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351694994.70727009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1465395.811280292</v>
      </c>
      <c r="L1626" s="455">
        <f t="shared" ca="1" si="132"/>
        <v>353160390.5185504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353160390.5185504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1471501.6271606267</v>
      </c>
      <c r="L1627" s="455">
        <f t="shared" ca="1" si="132"/>
        <v>354631892.145711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354631892.145711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1477632.8839404625</v>
      </c>
      <c r="L1628" s="455">
        <f t="shared" ca="1" si="132"/>
        <v>356109525.02965146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356109525.02965146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1483789.6876235479</v>
      </c>
      <c r="L1629" s="455">
        <f t="shared" ca="1" si="132"/>
        <v>357593314.71727502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357593314.71727502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1489972.1446553126</v>
      </c>
      <c r="L1630" s="455">
        <f t="shared" ca="1" si="132"/>
        <v>359083286.86193031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359083286.86193031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1496180.3619247095</v>
      </c>
      <c r="L1631" s="455">
        <f t="shared" ca="1" si="132"/>
        <v>360579467.22385502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360579467.22385502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1502414.4467660626</v>
      </c>
      <c r="L1632" s="455">
        <f t="shared" ca="1" si="132"/>
        <v>362081881.6706211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362081881.6706211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1508674.5069609212</v>
      </c>
      <c r="L1633" s="455">
        <f t="shared" ca="1" si="132"/>
        <v>363590556.17758203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363590556.17758203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1514960.650739925</v>
      </c>
      <c r="L1634" s="455">
        <f t="shared" ca="1" si="132"/>
        <v>365105516.82832193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365105516.82832193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1521272.9867846747</v>
      </c>
      <c r="L1635" s="455">
        <f t="shared" ca="1" si="132"/>
        <v>366626789.81510663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366626789.81510663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1527611.6242296109</v>
      </c>
      <c r="L1636" s="455">
        <f t="shared" ca="1" si="132"/>
        <v>368154401.43933624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368154401.43933624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1533976.672663901</v>
      </c>
      <c r="L1637" s="455">
        <f t="shared" ca="1" si="132"/>
        <v>369688378.11200017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369688378.11200017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1540368.242133334</v>
      </c>
      <c r="L1638" s="455">
        <f t="shared" ca="1" si="132"/>
        <v>371228746.35413349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371228746.35413349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1546786.4431422229</v>
      </c>
      <c r="L1639" s="455">
        <f t="shared" ca="1" si="132"/>
        <v>372775532.79727572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372775532.79727572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1553231.3866553155</v>
      </c>
      <c r="L1640" s="455">
        <f t="shared" ca="1" si="132"/>
        <v>374328764.18393105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374328764.18393105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1559703.1840997126</v>
      </c>
      <c r="L1641" s="455">
        <f t="shared" ca="1" si="132"/>
        <v>375888467.36803079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375888467.36803079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1566201.947366795</v>
      </c>
      <c r="L1642" s="455">
        <f t="shared" ca="1" si="132"/>
        <v>377454669.31539756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377454669.31539756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1572727.7888141565</v>
      </c>
      <c r="L1643" s="455">
        <f t="shared" ca="1" si="132"/>
        <v>379027397.10421169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379027397.10421169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1579280.8212675487</v>
      </c>
      <c r="L1644" s="455">
        <f t="shared" ca="1" si="132"/>
        <v>380606677.92547923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380606677.92547923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1585861.15802283</v>
      </c>
      <c r="L1645" s="455">
        <f t="shared" ca="1" si="132"/>
        <v>382192539.08350205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382192539.08350205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1592468.9128479252</v>
      </c>
      <c r="L1646" s="455">
        <f t="shared" ca="1" si="132"/>
        <v>383785007.99634999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383785007.99634999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1599104.1999847917</v>
      </c>
      <c r="L1647" s="455">
        <f t="shared" ca="1" si="132"/>
        <v>385384112.19633478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385384112.19633478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1605767.1341513949</v>
      </c>
      <c r="L1648" s="455">
        <f t="shared" ca="1" si="132"/>
        <v>386989879.33048618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386989879.33048618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1612457.8305436925</v>
      </c>
      <c r="L1649" s="455">
        <f t="shared" ca="1" si="132"/>
        <v>388602337.16102988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388602337.16102988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1619176.4048376244</v>
      </c>
      <c r="L1650" s="455">
        <f t="shared" ca="1" si="132"/>
        <v>390221513.56586748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390221513.56586748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1625922.9731911146</v>
      </c>
      <c r="L1651" s="455">
        <f t="shared" ca="1" si="132"/>
        <v>391847436.53905863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391847436.53905863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1632697.6522460775</v>
      </c>
      <c r="L1652" s="455">
        <f t="shared" ca="1" si="132"/>
        <v>393480134.19130468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393480134.19130468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1639500.5591304363</v>
      </c>
      <c r="L1653" s="455">
        <f t="shared" ca="1" si="132"/>
        <v>395119634.75043511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395119634.75043511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1646331.8114601462</v>
      </c>
      <c r="L1654" s="455">
        <f t="shared" ca="1" si="132"/>
        <v>396765966.56189525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396765966.56189525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1653191.5273412303</v>
      </c>
      <c r="L1655" s="455">
        <f t="shared" ca="1" si="132"/>
        <v>398419158.0892365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398419158.0892365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1660079.8253718186</v>
      </c>
      <c r="L1656" s="455">
        <f t="shared" ca="1" si="132"/>
        <v>400079237.9146083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400079237.9146083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1666996.8246442012</v>
      </c>
      <c r="L1657" s="455">
        <f t="shared" ca="1" si="132"/>
        <v>401746234.73925251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401746234.73925251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1673942.6447468854</v>
      </c>
      <c r="L1658" s="455">
        <f t="shared" ca="1" si="132"/>
        <v>403420177.38399941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403420177.38399941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1680917.4057666641</v>
      </c>
      <c r="L1659" s="455">
        <f t="shared" ca="1" si="132"/>
        <v>405101094.78976607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405101094.78976607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1687921.228290692</v>
      </c>
      <c r="L1660" s="455">
        <f t="shared" ca="1" si="132"/>
        <v>406789016.01805675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406789016.01805675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1694954.2334085698</v>
      </c>
      <c r="L1661" s="455">
        <f t="shared" ca="1" si="132"/>
        <v>408483970.25146532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408483970.25146532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1702016.5427144389</v>
      </c>
      <c r="L1662" s="455">
        <f t="shared" ca="1" si="132"/>
        <v>410185986.79417974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410185986.79417974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1709108.2783090821</v>
      </c>
      <c r="L1663" s="455">
        <f t="shared" ca="1" si="132"/>
        <v>411895095.07248884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411895095.07248884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1716229.5628020368</v>
      </c>
      <c r="L1664" s="455">
        <f t="shared" ca="1" si="132"/>
        <v>413611324.63529086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413611324.63529086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1723380.5193137119</v>
      </c>
      <c r="L1665" s="455">
        <f t="shared" ca="1" si="132"/>
        <v>415334705.15460455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415334705.15460455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1730561.2714775188</v>
      </c>
      <c r="L1666" s="455">
        <f t="shared" ca="1" si="132"/>
        <v>417065266.42608207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417065266.42608207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1737771.9434420087</v>
      </c>
      <c r="L1667" s="455">
        <f t="shared" ca="1" si="132"/>
        <v>418803038.36952406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418803038.36952406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1745012.6598730169</v>
      </c>
      <c r="L1668" s="455">
        <f t="shared" ca="1" si="132"/>
        <v>420548051.02939707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420548051.02939707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1752283.5459558209</v>
      </c>
      <c r="L1669" s="455">
        <f t="shared" ca="1" si="132"/>
        <v>422300334.57535291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422300334.57535291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1759584.7273973036</v>
      </c>
      <c r="L1670" s="455">
        <f t="shared" ca="1" si="132"/>
        <v>424059919.30275023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424059919.30275023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1766916.330428126</v>
      </c>
      <c r="L1671" s="455">
        <f t="shared" ca="1" si="132"/>
        <v>425826835.63317835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425826835.63317835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1774278.4818049099</v>
      </c>
      <c r="L1672" s="455">
        <f t="shared" ca="1" si="132"/>
        <v>427601114.11498326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427601114.11498326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1781671.3088124301</v>
      </c>
      <c r="L1673" s="455">
        <f t="shared" ca="1" si="132"/>
        <v>429382785.4237957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429382785.4237957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1789094.9392658153</v>
      </c>
      <c r="L1674" s="455">
        <f t="shared" ca="1" si="132"/>
        <v>431171880.36306149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431171880.36306149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1796549.5015127561</v>
      </c>
      <c r="L1675" s="455">
        <f t="shared" ca="1" si="132"/>
        <v>432968429.86457425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432968429.86457425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1804035.1244357259</v>
      </c>
      <c r="L1676" s="455">
        <f t="shared" ca="1" si="132"/>
        <v>434772464.98900998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434772464.98900998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1811551.9374542083</v>
      </c>
      <c r="L1677" s="455">
        <f t="shared" ca="1" si="132"/>
        <v>436584016.9264642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436584016.9264642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1819100.070526934</v>
      </c>
      <c r="L1678" s="455">
        <f t="shared" ca="1" si="132"/>
        <v>438403116.99699116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438403116.99699116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1826679.6541541298</v>
      </c>
      <c r="L1679" s="455">
        <f t="shared" ca="1" si="132"/>
        <v>440229796.65114528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440229796.65114528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1834290.8193797721</v>
      </c>
      <c r="L1680" s="455">
        <f t="shared" ca="1" si="132"/>
        <v>442064087.47052503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442064087.47052503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1841933.6977938542</v>
      </c>
      <c r="L1681" s="455">
        <f t="shared" ca="1" si="132"/>
        <v>443906021.16831887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443906021.16831887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1849608.4215346619</v>
      </c>
      <c r="L1682" s="455">
        <f t="shared" ca="1" si="132"/>
        <v>445755629.58985353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445755629.58985353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1857315.1232910564</v>
      </c>
      <c r="L1683" s="455">
        <f t="shared" ca="1" si="132"/>
        <v>447612944.7131446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447612944.7131446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1865053.9363047692</v>
      </c>
      <c r="L1684" s="455">
        <f t="shared" ca="1" si="132"/>
        <v>449477998.64944935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449477998.64944935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1872824.9943727052</v>
      </c>
      <c r="L1685" s="455">
        <f t="shared" ca="1" si="132"/>
        <v>451350823.64382207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451350823.64382207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1880628.4318492587</v>
      </c>
      <c r="L1686" s="455">
        <f t="shared" ca="1" si="132"/>
        <v>453231452.07567132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453231452.07567132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1888464.3836486305</v>
      </c>
      <c r="L1687" s="455">
        <f t="shared" ca="1" si="132"/>
        <v>455119916.45931995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455119916.45931995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1896332.9852471664</v>
      </c>
      <c r="L1688" s="455">
        <f t="shared" ca="1" si="132"/>
        <v>457016249.44456714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457016249.44456714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1904234.3726856967</v>
      </c>
      <c r="L1689" s="455">
        <f t="shared" ca="1" si="132"/>
        <v>458920483.81725281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458920483.81725281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1912168.6825718868</v>
      </c>
      <c r="L1690" s="455">
        <f t="shared" ca="1" si="132"/>
        <v>460832652.4998247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460832652.4998247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1920136.0520826026</v>
      </c>
      <c r="L1691" s="455">
        <f t="shared" ca="1" si="132"/>
        <v>462752788.5519073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462752788.5519073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1928136.6189662805</v>
      </c>
      <c r="L1692" s="455">
        <f t="shared" ca="1" si="132"/>
        <v>464680925.17087358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464680925.17087358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1936170.5215453065</v>
      </c>
      <c r="L1693" s="455">
        <f t="shared" ca="1" si="132"/>
        <v>466617095.69241887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466617095.69241887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1944237.898718412</v>
      </c>
      <c r="L1694" s="455">
        <f t="shared" ca="1" si="132"/>
        <v>468561333.59113729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468561333.59113729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1952338.8899630718</v>
      </c>
      <c r="L1695" s="455">
        <f t="shared" ca="1" si="132"/>
        <v>470513672.48110038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470513672.48110038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1960473.6353379183</v>
      </c>
      <c r="L1696" s="455">
        <f t="shared" ca="1" si="132"/>
        <v>472474146.11643827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472474146.11643827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1968642.2754851591</v>
      </c>
      <c r="L1697" s="455">
        <f t="shared" ca="1" si="132"/>
        <v>474442788.39192343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474442788.39192343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1976844.9516330145</v>
      </c>
      <c r="L1698" s="455">
        <f t="shared" ca="1" si="132"/>
        <v>476419633.34355646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476419633.34355646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1985081.8055981516</v>
      </c>
      <c r="L1699" s="455">
        <f t="shared" ca="1" si="132"/>
        <v>478404715.1491546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478404715.1491546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1993352.9797881441</v>
      </c>
      <c r="L1700" s="455">
        <f t="shared" ca="1" si="132"/>
        <v>480398068.12894273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480398068.12894273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2001658.6172039281</v>
      </c>
      <c r="L1701" s="455">
        <f t="shared" ca="1" si="132"/>
        <v>482399726.74614668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482399726.74614668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2009998.8614422779</v>
      </c>
      <c r="L1702" s="455">
        <f t="shared" ca="1" si="132"/>
        <v>484409725.60758895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484409725.60758895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2018373.8566982872</v>
      </c>
      <c r="L1703" s="455">
        <f t="shared" ca="1" si="132"/>
        <v>486428099.46428722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486428099.46428722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2026783.7477678633</v>
      </c>
      <c r="L1704" s="455">
        <f t="shared" ca="1" si="132"/>
        <v>488454883.21205509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488454883.21205509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2035228.6800502294</v>
      </c>
      <c r="L1705" s="455">
        <f t="shared" ca="1" si="132"/>
        <v>490490111.89210534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490490111.89210534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2043708.799550439</v>
      </c>
      <c r="L1706" s="455">
        <f t="shared" ca="1" si="132"/>
        <v>492533820.69165576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492533820.69165576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2052224.252881899</v>
      </c>
      <c r="L1707" s="455">
        <f t="shared" ca="1" si="132"/>
        <v>494586044.94453764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494586044.94453764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2060775.1872689065</v>
      </c>
      <c r="L1708" s="455">
        <f t="shared" ca="1" si="132"/>
        <v>496646820.13180655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496646820.13180655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2069361.7505491939</v>
      </c>
      <c r="L1709" s="455">
        <f t="shared" ca="1" si="132"/>
        <v>498716181.88235575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498716181.88235575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2077984.0911764822</v>
      </c>
      <c r="L1710" s="455">
        <f t="shared" ca="1" si="132"/>
        <v>500794165.97353226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500794165.97353226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2086642.3582230513</v>
      </c>
      <c r="L1711" s="455">
        <f t="shared" ca="1" si="132"/>
        <v>502880808.33175534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502880808.33175534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2095336.7013823139</v>
      </c>
      <c r="L1712" s="455">
        <f t="shared" ca="1" si="132"/>
        <v>504976145.03313768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504976145.03313768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2104067.2709714072</v>
      </c>
      <c r="L1713" s="455">
        <f t="shared" ca="1" si="132"/>
        <v>507080212.3041091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507080212.3041091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2112834.217933788</v>
      </c>
      <c r="L1714" s="455">
        <f t="shared" ca="1" si="132"/>
        <v>509193046.52204287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509193046.52204287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2121637.6938418448</v>
      </c>
      <c r="L1715" s="455">
        <f t="shared" ca="1" si="132"/>
        <v>511314684.21588469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511314684.21588469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2130477.8508995194</v>
      </c>
      <c r="L1716" s="455">
        <f t="shared" ca="1" si="132"/>
        <v>513445162.0667842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513445162.0667842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2139354.8419449339</v>
      </c>
      <c r="L1717" s="455">
        <f t="shared" ca="1" si="132"/>
        <v>515584516.90872914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515584516.90872914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2148268.820453038</v>
      </c>
      <c r="L1718" s="455">
        <f t="shared" ca="1" si="132"/>
        <v>517732785.72918218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517732785.72918218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2157219.9405382592</v>
      </c>
      <c r="L1719" s="455">
        <f t="shared" ca="1" si="132"/>
        <v>519890005.66972047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519890005.66972047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2166208.3569571688</v>
      </c>
      <c r="L1720" s="455">
        <f t="shared" ca="1" si="132"/>
        <v>522056214.02667767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522056214.02667767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2175234.2251111567</v>
      </c>
      <c r="L1721" s="455">
        <f t="shared" ca="1" si="132"/>
        <v>524231448.25178885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524231448.25178885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2184297.7010491202</v>
      </c>
      <c r="L1722" s="455">
        <f t="shared" ca="1" si="132"/>
        <v>526415745.952838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526415745.952838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2193398.9414701583</v>
      </c>
      <c r="L1723" s="455">
        <f t="shared" ca="1" si="132"/>
        <v>528609144.89430815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528609144.89430815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2202538.1037262841</v>
      </c>
      <c r="L1724" s="455">
        <f t="shared" ca="1" si="132"/>
        <v>530811682.99803442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530811682.99803442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2211715.3458251432</v>
      </c>
      <c r="L1725" s="455">
        <f t="shared" ca="1" si="132"/>
        <v>533023398.34385955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533023398.34385955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2220930.8264327482</v>
      </c>
      <c r="L1726" s="455">
        <f t="shared" ca="1" si="132"/>
        <v>535244329.17029232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535244329.17029232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2230184.7048762175</v>
      </c>
      <c r="L1727" s="455">
        <f t="shared" ca="1" si="132"/>
        <v>537474513.87516856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537474513.87516856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2239477.1411465355</v>
      </c>
      <c r="L1728" s="455">
        <f t="shared" ca="1" si="132"/>
        <v>539713991.0163151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539713991.0163151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2248808.295901313</v>
      </c>
      <c r="L1729" s="455">
        <f t="shared" ca="1" si="132"/>
        <v>541962799.3122164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541962799.3122164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2258178.3304675682</v>
      </c>
      <c r="L1730" s="455">
        <f t="shared" ca="1" si="132"/>
        <v>544220977.64268398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544220977.64268398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2267587.4068445168</v>
      </c>
      <c r="L1731" s="455">
        <f t="shared" ca="1" si="132"/>
        <v>546488565.04952848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546488565.04952848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2277035.6877063685</v>
      </c>
      <c r="L1732" s="455">
        <f t="shared" ca="1" si="132"/>
        <v>548765600.73723483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548765600.73723483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2286523.336405145</v>
      </c>
      <c r="L1733" s="455">
        <f t="shared" ca="1" si="132"/>
        <v>551052124.07363999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551052124.07363999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2296050.5169735001</v>
      </c>
      <c r="L1734" s="455">
        <f t="shared" ca="1" si="132"/>
        <v>553348174.59061348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553348174.59061348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2305617.3941275561</v>
      </c>
      <c r="L1735" s="455">
        <f t="shared" ca="1" si="132"/>
        <v>555653791.98474109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555653791.98474109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2315224.1332697547</v>
      </c>
      <c r="L1736" s="455">
        <f t="shared" ca="1" si="132"/>
        <v>557969016.11801088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557969016.11801088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2324870.9004917121</v>
      </c>
      <c r="L1737" s="455">
        <f t="shared" ca="1" si="132"/>
        <v>560293887.01850259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560293887.01850259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2334557.8625770942</v>
      </c>
      <c r="L1738" s="455">
        <f t="shared" ca="1" si="132"/>
        <v>562628444.88107967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562628444.88107967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2344285.1870044987</v>
      </c>
      <c r="L1739" s="455">
        <f t="shared" ca="1" si="132"/>
        <v>564972730.06808412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564972730.06808412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2354053.0419503506</v>
      </c>
      <c r="L1740" s="455">
        <f t="shared" ca="1" si="132"/>
        <v>567326783.11003447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567326783.11003447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2363861.5962918103</v>
      </c>
      <c r="L1741" s="455">
        <f t="shared" ca="1" si="132"/>
        <v>569690644.70632625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569690644.70632625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2373711.0196096925</v>
      </c>
      <c r="L1742" s="455">
        <f t="shared" ca="1" si="132"/>
        <v>572064355.72593594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572064355.72593594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2383601.4821913997</v>
      </c>
      <c r="L1743" s="455">
        <f t="shared" ca="1" si="132"/>
        <v>574447957.20812738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574447957.20812738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2393533.1550338641</v>
      </c>
      <c r="L1744" s="455">
        <f t="shared" ca="1" si="132"/>
        <v>576841490.36316121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576841490.36316121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2403506.209846505</v>
      </c>
      <c r="L1745" s="455">
        <f t="shared" ca="1" si="132"/>
        <v>579244996.5730077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579244996.5730077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2413520.8190541989</v>
      </c>
      <c r="L1746" s="455">
        <f t="shared" ca="1" si="132"/>
        <v>581658517.39206195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581658517.39206195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2423577.1558002583</v>
      </c>
      <c r="L1747" s="455">
        <f t="shared" ca="1" si="132"/>
        <v>584082094.54786217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584082094.54786217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2433675.3939494258</v>
      </c>
      <c r="L1748" s="455">
        <f t="shared" ca="1" si="132"/>
        <v>586515769.94181156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586515769.94181156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2443815.7080908814</v>
      </c>
      <c r="L1749" s="455">
        <f t="shared" ca="1" si="132"/>
        <v>588959585.64990246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588959585.64990246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2453998.27354126</v>
      </c>
      <c r="L1750" s="455">
        <f t="shared" ca="1" si="132"/>
        <v>591413583.92344368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591413583.92344368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2464223.2663476821</v>
      </c>
      <c r="L1751" s="455">
        <f t="shared" ca="1" si="132"/>
        <v>593877807.18979132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593877807.18979132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2474490.863290797</v>
      </c>
      <c r="L1752" s="455">
        <f t="shared" ca="1" si="132"/>
        <v>596352298.05308211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596352298.05308211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2484801.2418878423</v>
      </c>
      <c r="L1753" s="455">
        <f t="shared" ca="1" si="132"/>
        <v>598837099.29496992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598837099.29496992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2495154.5803957079</v>
      </c>
      <c r="L1754" s="455">
        <f t="shared" ca="1" si="132"/>
        <v>601332253.87536561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601332253.87536561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2505551.0578140235</v>
      </c>
      <c r="L1755" s="455">
        <f t="shared" ca="1" si="132"/>
        <v>603837804.93317962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603837804.93317962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2515990.8538882486</v>
      </c>
      <c r="L1756" s="455">
        <f t="shared" ca="1" si="132"/>
        <v>606353795.78706789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606353795.78706789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2526474.1491127829</v>
      </c>
      <c r="L1757" s="455">
        <f t="shared" ca="1" si="132"/>
        <v>608880269.93618071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608880269.93618071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2537001.1247340865</v>
      </c>
      <c r="L1758" s="455">
        <f t="shared" ca="1" si="132"/>
        <v>611417271.06091475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611417271.06091475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2547571.9627538114</v>
      </c>
      <c r="L1759" s="455">
        <f t="shared" ca="1" si="132"/>
        <v>613964843.02366853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613964843.02366853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2558186.8459319524</v>
      </c>
      <c r="L1760" s="455">
        <f t="shared" ca="1" si="132"/>
        <v>616523029.86960053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616523029.86960053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2568845.9577900022</v>
      </c>
      <c r="L1761" s="455">
        <f t="shared" ca="1" si="132"/>
        <v>619091875.82739055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619091875.82739055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2579549.4826141275</v>
      </c>
      <c r="L1762" s="455">
        <f t="shared" ca="1" si="132"/>
        <v>621671425.31000471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621671425.31000471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2590297.6054583527</v>
      </c>
      <c r="L1763" s="455">
        <f t="shared" ca="1" si="132"/>
        <v>624261722.91546309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624261722.91546309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2601090.5121477628</v>
      </c>
      <c r="L1764" s="455">
        <f t="shared" ca="1" si="132"/>
        <v>626862813.42761087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626862813.42761087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2611928.389281712</v>
      </c>
      <c r="L1765" s="455">
        <f t="shared" ca="1" si="132"/>
        <v>629474741.81689262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629474741.81689262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2622811.4242370524</v>
      </c>
      <c r="L1766" s="455">
        <f t="shared" ca="1" si="132"/>
        <v>632097553.24112964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632097553.24112964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2633739.8051713733</v>
      </c>
      <c r="L1767" s="455">
        <f t="shared" ca="1" si="132"/>
        <v>634731293.04630101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634731293.04630101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2644713.7210262544</v>
      </c>
      <c r="L1768" s="455">
        <f t="shared" ca="1" si="132"/>
        <v>637376006.76732731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637376006.76732731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2655733.3615305303</v>
      </c>
      <c r="L1769" s="455">
        <f t="shared" ca="1" si="132"/>
        <v>640031740.12885785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640031740.12885785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2666798.9172035744</v>
      </c>
      <c r="L1770" s="455">
        <f t="shared" ca="1" si="132"/>
        <v>642698539.0460614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642698539.0460614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2677910.5793585889</v>
      </c>
      <c r="L1771" s="455">
        <f t="shared" ca="1" si="132"/>
        <v>645376449.62541997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645376449.62541997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2689068.5401059166</v>
      </c>
      <c r="L1772" s="455">
        <f t="shared" ca="1" si="132"/>
        <v>648065518.16552591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648065518.16552591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2700272.9923563581</v>
      </c>
      <c r="L1773" s="455">
        <f t="shared" ca="1" si="132"/>
        <v>650765791.15788221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650765791.15788221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2711524.1298245094</v>
      </c>
      <c r="L1774" s="455">
        <f t="shared" ca="1" si="132"/>
        <v>653477315.28770673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653477315.28770673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2722822.1470321114</v>
      </c>
      <c r="L1775" s="455">
        <f t="shared" ca="1" si="132"/>
        <v>656200137.43473887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656200137.43473887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2734167.239311412</v>
      </c>
      <c r="L1776" s="455">
        <f t="shared" ca="1" si="132"/>
        <v>658934304.67405033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658934304.67405033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2745559.602808543</v>
      </c>
      <c r="L1777" s="455">
        <f t="shared" ca="1" si="132"/>
        <v>661679864.27685893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661679864.27685893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2756999.4344869121</v>
      </c>
      <c r="L1778" s="455">
        <f t="shared" ca="1" si="132"/>
        <v>664436863.71134579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664436863.71134579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2768486.9321306073</v>
      </c>
      <c r="L1779" s="455">
        <f t="shared" ca="1" si="132"/>
        <v>667205350.64347637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667205350.64347637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2780022.294347818</v>
      </c>
      <c r="L1780" s="455">
        <f t="shared" ca="1" si="132"/>
        <v>669985372.93782413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669985372.93782413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2791605.7205742672</v>
      </c>
      <c r="L1781" s="455">
        <f t="shared" ca="1" si="132"/>
        <v>672776978.65839839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672776978.65839839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2803237.4110766598</v>
      </c>
      <c r="L1782" s="455">
        <f t="shared" ca="1" si="132"/>
        <v>675580216.06947505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675580216.06947505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2814917.5669561462</v>
      </c>
      <c r="L1783" s="455">
        <f t="shared" ca="1" si="132"/>
        <v>678395133.63643122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678395133.63643122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2826646.3901517969</v>
      </c>
      <c r="L1784" s="455">
        <f t="shared" ca="1" si="132"/>
        <v>681221780.02658296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681221780.02658296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2838424.0834440957</v>
      </c>
      <c r="L1785" s="455">
        <f t="shared" ca="1" si="132"/>
        <v>684060204.11002707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684060204.11002707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2850250.850458446</v>
      </c>
      <c r="L1786" s="455">
        <f t="shared" ca="1" si="132"/>
        <v>686910454.96048558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686910454.96048558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2862126.8956686901</v>
      </c>
      <c r="L1787" s="455">
        <f t="shared" ca="1" si="132"/>
        <v>689772581.85615432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689772581.85615432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2874052.424400643</v>
      </c>
      <c r="L1788" s="455">
        <f t="shared" ca="1" si="132"/>
        <v>692646634.28055501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692646634.28055501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2886027.6428356459</v>
      </c>
      <c r="L1789" s="455">
        <f t="shared" ca="1" si="132"/>
        <v>695532661.92339063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695532661.92339063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2898052.7580141276</v>
      </c>
      <c r="L1790" s="455">
        <f t="shared" ca="1" si="132"/>
        <v>698430714.68140471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698430714.68140471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2910127.9778391863</v>
      </c>
      <c r="L1791" s="455">
        <f t="shared" ca="1" si="132"/>
        <v>701340842.65924394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701340842.65924394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2922253.5110801831</v>
      </c>
      <c r="L1792" s="455">
        <f t="shared" ca="1" si="132"/>
        <v>704263096.17032409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704263096.17032409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2934429.5673763505</v>
      </c>
      <c r="L1793" s="455">
        <f t="shared" ref="L1793:L2047" ca="1" si="137">I1793-J1793+K1793</f>
        <v>707197525.73770046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707197525.73770046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2946656.3572404184</v>
      </c>
      <c r="L1794" s="455">
        <f t="shared" ca="1" si="137"/>
        <v>710144182.0949409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710144182.0949409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2958934.0920622535</v>
      </c>
      <c r="L1795" s="455">
        <f t="shared" ca="1" si="137"/>
        <v>713103116.18700314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713103116.18700314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2971262.9841125133</v>
      </c>
      <c r="L1796" s="455">
        <f t="shared" ca="1" si="137"/>
        <v>716074379.17111564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716074379.17111564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2983643.246546315</v>
      </c>
      <c r="L1797" s="455">
        <f t="shared" ca="1" si="137"/>
        <v>719058022.41766191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719058022.41766191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2996075.0934069245</v>
      </c>
      <c r="L1798" s="455">
        <f t="shared" ca="1" si="137"/>
        <v>722054097.51106882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722054097.51106882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3008558.7396294535</v>
      </c>
      <c r="L1799" s="455">
        <f t="shared" ca="1" si="137"/>
        <v>725062656.25069833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725062656.25069833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3021094.4010445764</v>
      </c>
      <c r="L1800" s="455">
        <f t="shared" ca="1" si="137"/>
        <v>728083750.65174294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728083750.65174294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3033682.294382262</v>
      </c>
      <c r="L1801" s="455">
        <f t="shared" ca="1" si="137"/>
        <v>731117432.94612515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731117432.94612515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3046322.6372755216</v>
      </c>
      <c r="L1802" s="455">
        <f t="shared" ca="1" si="137"/>
        <v>734163755.58340073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734163755.58340073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3059015.6482641697</v>
      </c>
      <c r="L1803" s="455">
        <f t="shared" ca="1" si="137"/>
        <v>737222771.2316649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737222771.2316649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3071761.5467986036</v>
      </c>
      <c r="L1804" s="455">
        <f t="shared" ca="1" si="137"/>
        <v>740294532.77846348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740294532.77846348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3084560.553243598</v>
      </c>
      <c r="L1805" s="455">
        <f t="shared" ca="1" si="137"/>
        <v>743379093.33170712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743379093.33170712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3097412.8888821132</v>
      </c>
      <c r="L1806" s="455">
        <f t="shared" ca="1" si="137"/>
        <v>746476506.22058928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746476506.22058928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3110318.7759191222</v>
      </c>
      <c r="L1807" s="455">
        <f t="shared" ca="1" si="137"/>
        <v>749586824.99650836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749586824.99650836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3123278.4374854513</v>
      </c>
      <c r="L1808" s="455">
        <f t="shared" ca="1" si="137"/>
        <v>752710103.43399382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752710103.43399382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3136292.0976416408</v>
      </c>
      <c r="L1809" s="455">
        <f t="shared" ca="1" si="137"/>
        <v>755846395.5316354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755846395.5316354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3149359.981381814</v>
      </c>
      <c r="L1810" s="455">
        <f t="shared" ca="1" si="137"/>
        <v>758995755.51301718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758995755.51301718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3162482.3146375716</v>
      </c>
      <c r="L1811" s="455">
        <f t="shared" ca="1" si="137"/>
        <v>762158237.82765472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762158237.82765472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3175659.3242818946</v>
      </c>
      <c r="L1812" s="455">
        <f t="shared" ca="1" si="137"/>
        <v>765333897.15193665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765333897.15193665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3188891.2381330691</v>
      </c>
      <c r="L1813" s="455">
        <f t="shared" ca="1" si="137"/>
        <v>768522788.39006972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768522788.39006972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3202178.2849586238</v>
      </c>
      <c r="L1814" s="455">
        <f t="shared" ca="1" si="137"/>
        <v>771724966.67502832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771724966.67502832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3215520.6944792848</v>
      </c>
      <c r="L1815" s="455">
        <f t="shared" ca="1" si="137"/>
        <v>774940487.36950755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774940487.36950755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3228918.6973729483</v>
      </c>
      <c r="L1816" s="455">
        <f t="shared" ca="1" si="137"/>
        <v>778169406.06688046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778169406.06688046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3242372.5252786684</v>
      </c>
      <c r="L1817" s="455">
        <f t="shared" ca="1" si="137"/>
        <v>781411778.59215915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781411778.59215915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3255882.4108006633</v>
      </c>
      <c r="L1818" s="455">
        <f t="shared" ca="1" si="137"/>
        <v>784667661.00295985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784667661.00295985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3269448.5875123325</v>
      </c>
      <c r="L1819" s="455">
        <f t="shared" ca="1" si="137"/>
        <v>787937109.59047222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787937109.59047222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3283071.289960301</v>
      </c>
      <c r="L1820" s="455">
        <f t="shared" ca="1" si="137"/>
        <v>791220180.88043249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791220180.88043249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3296750.7536684684</v>
      </c>
      <c r="L1821" s="455">
        <f t="shared" ca="1" si="137"/>
        <v>794516931.63410091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794516931.63410091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3310487.2151420871</v>
      </c>
      <c r="L1822" s="455">
        <f t="shared" ca="1" si="137"/>
        <v>797827418.84924304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797827418.84924304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3324280.9118718458</v>
      </c>
      <c r="L1823" s="455">
        <f t="shared" ca="1" si="137"/>
        <v>801151699.76111484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801151699.76111484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3338132.0823379783</v>
      </c>
      <c r="L1824" s="455">
        <f t="shared" ca="1" si="137"/>
        <v>804489831.84345281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804489831.84345281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3352040.9660143866</v>
      </c>
      <c r="L1825" s="455">
        <f t="shared" ca="1" si="137"/>
        <v>807841872.8094672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807841872.8094672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3366007.8033727799</v>
      </c>
      <c r="L1826" s="455">
        <f t="shared" ca="1" si="137"/>
        <v>811207880.61283994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811207880.61283994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3380032.8358868328</v>
      </c>
      <c r="L1827" s="455">
        <f t="shared" ca="1" si="137"/>
        <v>814587913.44872677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814587913.44872677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3394116.3060363615</v>
      </c>
      <c r="L1828" s="455">
        <f t="shared" ca="1" si="137"/>
        <v>817982029.75476313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817982029.75476313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3408258.4573115129</v>
      </c>
      <c r="L1829" s="455">
        <f t="shared" ca="1" si="137"/>
        <v>821390288.21207464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821390288.21207464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3422459.5342169777</v>
      </c>
      <c r="L1830" s="455">
        <f t="shared" ca="1" si="137"/>
        <v>824812747.74629164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824812747.74629164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3436719.782276215</v>
      </c>
      <c r="L1831" s="455">
        <f t="shared" ca="1" si="137"/>
        <v>828249467.52856791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828249467.52856791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3451039.4480356998</v>
      </c>
      <c r="L1832" s="455">
        <f t="shared" ca="1" si="137"/>
        <v>831700506.97660363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831700506.97660363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3465418.7790691815</v>
      </c>
      <c r="L1833" s="455">
        <f t="shared" ca="1" si="137"/>
        <v>835165925.75567281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835165925.75567281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3479858.0239819698</v>
      </c>
      <c r="L1834" s="455">
        <f t="shared" ca="1" si="137"/>
        <v>838645783.77965474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838645783.77965474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3494357.4324152279</v>
      </c>
      <c r="L1835" s="455">
        <f t="shared" ca="1" si="137"/>
        <v>842140141.21206999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842140141.21206999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3508917.2550502918</v>
      </c>
      <c r="L1836" s="455">
        <f t="shared" ca="1" si="137"/>
        <v>845649058.46712029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845649058.46712029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3523537.7436130005</v>
      </c>
      <c r="L1837" s="455">
        <f t="shared" ca="1" si="137"/>
        <v>849172596.21073329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849172596.21073329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3538219.150878056</v>
      </c>
      <c r="L1838" s="455">
        <f t="shared" ca="1" si="137"/>
        <v>852710815.36161137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852710815.36161137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3552961.7306733802</v>
      </c>
      <c r="L1839" s="455">
        <f t="shared" ca="1" si="137"/>
        <v>856263777.0922848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856263777.0922848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3567765.7378845201</v>
      </c>
      <c r="L1840" s="455">
        <f t="shared" ca="1" si="137"/>
        <v>859831542.83016932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859831542.83016932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3582631.428459039</v>
      </c>
      <c r="L1841" s="455">
        <f t="shared" ca="1" si="137"/>
        <v>863414174.25862837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863414174.25862837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3597559.0594109516</v>
      </c>
      <c r="L1842" s="455">
        <f t="shared" ca="1" si="137"/>
        <v>867011733.3180393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867011733.3180393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3612548.8888251637</v>
      </c>
      <c r="L1843" s="455">
        <f t="shared" ca="1" si="137"/>
        <v>870624282.20686448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870624282.20686448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3627601.1758619356</v>
      </c>
      <c r="L1844" s="455">
        <f t="shared" ca="1" si="137"/>
        <v>874251883.38272643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874251883.38272643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3642716.1807613601</v>
      </c>
      <c r="L1845" s="455">
        <f t="shared" ca="1" si="137"/>
        <v>877894599.56348777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877894599.56348777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3657894.1648478657</v>
      </c>
      <c r="L1846" s="455">
        <f t="shared" ca="1" si="137"/>
        <v>881552493.72833562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881552493.72833562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3673135.3905347316</v>
      </c>
      <c r="L1847" s="455">
        <f t="shared" ca="1" si="137"/>
        <v>885225629.11887038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885225629.11887038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3688440.1213286258</v>
      </c>
      <c r="L1848" s="455">
        <f t="shared" ca="1" si="137"/>
        <v>888914069.24019897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888914069.24019897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3703808.6218341617</v>
      </c>
      <c r="L1849" s="455">
        <f t="shared" ca="1" si="137"/>
        <v>892617877.86203313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892617877.86203313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3719241.157758472</v>
      </c>
      <c r="L1850" s="455">
        <f t="shared" ca="1" si="137"/>
        <v>896337119.0197916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896337119.0197916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3734737.9959157985</v>
      </c>
      <c r="L1851" s="455">
        <f t="shared" ca="1" si="137"/>
        <v>900071857.01570737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900071857.01570737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3750299.4042321136</v>
      </c>
      <c r="L1852" s="455">
        <f t="shared" ca="1" si="137"/>
        <v>903822156.41993952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903822156.41993952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3765925.6517497473</v>
      </c>
      <c r="L1853" s="455">
        <f t="shared" ca="1" si="137"/>
        <v>907588082.07168925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907588082.07168925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3781617.0086320383</v>
      </c>
      <c r="L1854" s="455">
        <f t="shared" ca="1" si="137"/>
        <v>911369699.08032131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911369699.08032131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3797373.7461680053</v>
      </c>
      <c r="L1855" s="455">
        <f t="shared" ca="1" si="137"/>
        <v>915167072.82648933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915167072.82648933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3813196.1367770387</v>
      </c>
      <c r="L1856" s="455">
        <f t="shared" ca="1" si="137"/>
        <v>918980268.96326637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918980268.96326637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3829084.4540136098</v>
      </c>
      <c r="L1857" s="455">
        <f t="shared" ca="1" si="137"/>
        <v>922809353.41727996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922809353.41727996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3845038.9725719993</v>
      </c>
      <c r="L1858" s="455">
        <f t="shared" ca="1" si="137"/>
        <v>926654392.38985193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926654392.38985193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3861059.9682910498</v>
      </c>
      <c r="L1859" s="455">
        <f t="shared" ca="1" si="137"/>
        <v>930515452.35814297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930515452.35814297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3877147.7181589291</v>
      </c>
      <c r="L1860" s="455">
        <f t="shared" ca="1" si="137"/>
        <v>934392600.07630193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934392600.07630193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3893302.5003179251</v>
      </c>
      <c r="L1861" s="455">
        <f t="shared" ca="1" si="137"/>
        <v>938285902.57661986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938285902.57661986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3909524.5940692495</v>
      </c>
      <c r="L1862" s="455">
        <f t="shared" ca="1" si="137"/>
        <v>942195427.17068911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942195427.17068911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3925814.2798778713</v>
      </c>
      <c r="L1863" s="455">
        <f t="shared" ca="1" si="137"/>
        <v>946121241.45056701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946121241.45056701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3942171.8393773623</v>
      </c>
      <c r="L1864" s="455">
        <f t="shared" ca="1" si="137"/>
        <v>950063413.28994441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950063413.28994441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3958597.5553747681</v>
      </c>
      <c r="L1865" s="455">
        <f t="shared" ca="1" si="137"/>
        <v>954022010.84531915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954022010.84531915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3975091.7118554967</v>
      </c>
      <c r="L1866" s="455">
        <f t="shared" ca="1" si="137"/>
        <v>957997102.55717468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957997102.55717468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3991654.5939882272</v>
      </c>
      <c r="L1867" s="455">
        <f t="shared" ca="1" si="137"/>
        <v>961988757.15116286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961988757.15116286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4008286.4881298449</v>
      </c>
      <c r="L1868" s="455">
        <f t="shared" ca="1" si="137"/>
        <v>965997043.63929272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965997043.63929272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4024987.6818303862</v>
      </c>
      <c r="L1869" s="455">
        <f t="shared" ca="1" si="137"/>
        <v>970022031.32112312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970022031.32112312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4041758.4638380129</v>
      </c>
      <c r="L1870" s="455">
        <f t="shared" ca="1" si="137"/>
        <v>974063789.7849611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974063789.7849611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4058599.1241040039</v>
      </c>
      <c r="L1871" s="455">
        <f t="shared" ca="1" si="137"/>
        <v>978122388.90906513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978122388.90906513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4075509.953787772</v>
      </c>
      <c r="L1872" s="455">
        <f t="shared" ca="1" si="137"/>
        <v>982197898.86285293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982197898.86285293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4092491.2452618871</v>
      </c>
      <c r="L1873" s="455">
        <f t="shared" ca="1" si="137"/>
        <v>986290390.10811484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986290390.10811484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4109543.2921171449</v>
      </c>
      <c r="L1874" s="455">
        <f t="shared" ca="1" si="137"/>
        <v>990399933.40023196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990399933.40023196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4126666.3891676329</v>
      </c>
      <c r="L1875" s="455">
        <f t="shared" ca="1" si="137"/>
        <v>994526599.78939962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994526599.78939962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4143860.8324558316</v>
      </c>
      <c r="L1876" s="455">
        <f t="shared" ca="1" si="137"/>
        <v>998670460.6218555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998670460.6218555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4161126.9192577312</v>
      </c>
      <c r="L1877" s="455">
        <f t="shared" ca="1" si="137"/>
        <v>1002831587.5411133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1002831587.5411133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4178464.9480879717</v>
      </c>
      <c r="L1878" s="455">
        <f t="shared" ca="1" si="137"/>
        <v>1007010052.4892012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1007010052.4892012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4195875.218705005</v>
      </c>
      <c r="L1879" s="455">
        <f t="shared" ca="1" si="137"/>
        <v>1011205927.7079062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1011205927.7079062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4213358.0321162762</v>
      </c>
      <c r="L1880" s="455">
        <f t="shared" ca="1" si="137"/>
        <v>1015419285.7400225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1015419285.7400225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4230913.6905834265</v>
      </c>
      <c r="L1881" s="455">
        <f t="shared" ca="1" si="137"/>
        <v>1019650199.430606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1019650199.430606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4248542.4976275247</v>
      </c>
      <c r="L1882" s="455">
        <f t="shared" ca="1" si="137"/>
        <v>1023898741.9282335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1023898741.9282335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4266244.7580343066</v>
      </c>
      <c r="L1883" s="455">
        <f t="shared" ca="1" si="137"/>
        <v>1028164986.6862679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1028164986.6862679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4284020.7778594494</v>
      </c>
      <c r="L1884" s="455">
        <f t="shared" ca="1" si="137"/>
        <v>1032449007.4641273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1032449007.4641273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4301870.8644338641</v>
      </c>
      <c r="L1885" s="455">
        <f t="shared" ca="1" si="137"/>
        <v>1036750878.3285612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1036750878.3285612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4319795.3263690053</v>
      </c>
      <c r="L1886" s="455">
        <f t="shared" ca="1" si="137"/>
        <v>1041070673.6549302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1041070673.6549302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4337794.4735622089</v>
      </c>
      <c r="L1887" s="455">
        <f t="shared" ca="1" si="137"/>
        <v>1045408468.1284925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1045408468.1284925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4355868.6172020519</v>
      </c>
      <c r="L1888" s="455">
        <f t="shared" ca="1" si="137"/>
        <v>1049764336.7456945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1049764336.7456945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4374018.069773728</v>
      </c>
      <c r="L1889" s="455">
        <f t="shared" ca="1" si="137"/>
        <v>1054138354.8154682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1054138354.8154682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4392243.1450644508</v>
      </c>
      <c r="L1890" s="455">
        <f t="shared" ca="1" si="137"/>
        <v>1058530597.9605327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1058530597.9605327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4410544.1581688859</v>
      </c>
      <c r="L1891" s="455">
        <f t="shared" ca="1" si="137"/>
        <v>1062941142.1187016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1062941142.1187016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4428921.4254945889</v>
      </c>
      <c r="L1892" s="455">
        <f t="shared" ca="1" si="137"/>
        <v>1067370063.5441961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1067370063.5441961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4447375.2647674838</v>
      </c>
      <c r="L1893" s="455">
        <f t="shared" ca="1" si="137"/>
        <v>1071817438.8089637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1071817438.8089637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4465905.9950373489</v>
      </c>
      <c r="L1894" s="455">
        <f t="shared" ca="1" si="137"/>
        <v>1076283344.8040011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1076283344.8040011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4484513.9366833381</v>
      </c>
      <c r="L1895" s="455">
        <f t="shared" ca="1" si="137"/>
        <v>1080767858.7406845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1080767858.7406845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4503199.4114195183</v>
      </c>
      <c r="L1896" s="455">
        <f t="shared" ca="1" si="137"/>
        <v>1085271058.1521041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1085271058.1521041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4521962.742300434</v>
      </c>
      <c r="L1897" s="455">
        <f t="shared" ca="1" si="137"/>
        <v>1089793020.8944046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1089793020.8944046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4540804.2537266864</v>
      </c>
      <c r="L1898" s="455">
        <f t="shared" ca="1" si="137"/>
        <v>1094333825.1481314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1094333825.1481314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4559724.2714505475</v>
      </c>
      <c r="L1899" s="455">
        <f t="shared" ca="1" si="137"/>
        <v>1098893549.4195819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1098893549.4195819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4578723.1225815909</v>
      </c>
      <c r="L1900" s="455">
        <f t="shared" ca="1" si="137"/>
        <v>1103472272.5421634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1103472272.5421634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4597801.135592347</v>
      </c>
      <c r="L1901" s="455">
        <f t="shared" ca="1" si="137"/>
        <v>1108070073.6777558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1108070073.6777558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4616958.6403239826</v>
      </c>
      <c r="L1902" s="455">
        <f t="shared" ca="1" si="137"/>
        <v>1112687032.3180797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1112687032.3180797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4636195.9679919984</v>
      </c>
      <c r="L1903" s="455">
        <f t="shared" ca="1" si="137"/>
        <v>1117323228.2860718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1117323228.2860718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4655513.4511919655</v>
      </c>
      <c r="L1904" s="455">
        <f t="shared" ca="1" si="137"/>
        <v>1121978741.7372637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1121978741.7372637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4674911.4239052655</v>
      </c>
      <c r="L1905" s="455">
        <f t="shared" ca="1" si="137"/>
        <v>1126653653.1611691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1126653653.1611691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4694390.2215048708</v>
      </c>
      <c r="L1906" s="455">
        <f t="shared" ca="1" si="137"/>
        <v>1131348043.382674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1131348043.382674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4713950.1807611417</v>
      </c>
      <c r="L1907" s="455">
        <f t="shared" ca="1" si="137"/>
        <v>1136061993.5634351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1136061993.5634351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4733591.6398476465</v>
      </c>
      <c r="L1908" s="455">
        <f t="shared" ca="1" si="137"/>
        <v>1140795585.2032828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1140795585.2032828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4753314.9383470118</v>
      </c>
      <c r="L1909" s="455">
        <f t="shared" ca="1" si="137"/>
        <v>1145548900.1416299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1145548900.1416299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4773120.4172567911</v>
      </c>
      <c r="L1910" s="455">
        <f t="shared" ca="1" si="137"/>
        <v>1150322020.5588868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1150322020.5588868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4793008.4189953618</v>
      </c>
      <c r="L1911" s="455">
        <f t="shared" ca="1" si="137"/>
        <v>1155115028.9778821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1155115028.9778821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4812979.2874078425</v>
      </c>
      <c r="L1912" s="455">
        <f t="shared" ca="1" si="137"/>
        <v>1159928008.26529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1159928008.26529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4833033.3677720418</v>
      </c>
      <c r="L1913" s="455">
        <f t="shared" ca="1" si="137"/>
        <v>1164761041.6330621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1164761041.6330621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4853171.0068044253</v>
      </c>
      <c r="L1914" s="455">
        <f t="shared" ca="1" si="137"/>
        <v>1169614212.6398666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1169614212.6398666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4873392.5526661109</v>
      </c>
      <c r="L1915" s="455">
        <f t="shared" ca="1" si="137"/>
        <v>1174487605.1925328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1174487605.1925328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4893698.3549688868</v>
      </c>
      <c r="L1916" s="455">
        <f t="shared" ca="1" si="137"/>
        <v>1179381303.5475016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1179381303.5475016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4914088.7647812562</v>
      </c>
      <c r="L1917" s="455">
        <f t="shared" ca="1" si="137"/>
        <v>1184295392.3122828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1184295392.3122828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4934564.1346345115</v>
      </c>
      <c r="L1918" s="455">
        <f t="shared" ca="1" si="137"/>
        <v>1189229956.4469173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1189229956.4469173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4955124.8185288217</v>
      </c>
      <c r="L1919" s="455">
        <f t="shared" ca="1" si="137"/>
        <v>1194185081.2654462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1194185081.2654462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4975771.171939359</v>
      </c>
      <c r="L1920" s="455">
        <f t="shared" ca="1" si="137"/>
        <v>1199160852.4373856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1199160852.4373856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4996503.5518224398</v>
      </c>
      <c r="L1921" s="455">
        <f t="shared" ca="1" si="137"/>
        <v>1204157355.989208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1204157355.989208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5017322.3166217003</v>
      </c>
      <c r="L1922" s="455">
        <f t="shared" ca="1" si="137"/>
        <v>1209174678.3058298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1209174678.3058298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5038227.8262742907</v>
      </c>
      <c r="L1923" s="455">
        <f t="shared" ca="1" si="137"/>
        <v>1214212906.1321042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1214212906.1321042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5059220.4422171004</v>
      </c>
      <c r="L1924" s="455">
        <f t="shared" ca="1" si="137"/>
        <v>1219272126.5743213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1219272126.5743213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5080300.5273930049</v>
      </c>
      <c r="L1925" s="455">
        <f t="shared" ca="1" si="137"/>
        <v>1224352427.1017144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1224352427.1017144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5101468.4462571433</v>
      </c>
      <c r="L1926" s="455">
        <f t="shared" ca="1" si="137"/>
        <v>1229453895.5479715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1229453895.5479715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5122724.5647832146</v>
      </c>
      <c r="L1927" s="455">
        <f t="shared" ca="1" si="137"/>
        <v>1234576620.1127546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1234576620.1127546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5144069.2504698103</v>
      </c>
      <c r="L1928" s="455">
        <f t="shared" ca="1" si="137"/>
        <v>1239720689.3632245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1239720689.3632245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5165502.8723467691</v>
      </c>
      <c r="L1929" s="455">
        <f t="shared" ca="1" si="137"/>
        <v>1244886192.2355714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1244886192.2355714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5187025.8009815477</v>
      </c>
      <c r="L1930" s="455">
        <f t="shared" ca="1" si="137"/>
        <v>1250073218.0365529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1250073218.0365529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5208638.408485637</v>
      </c>
      <c r="L1931" s="455">
        <f t="shared" ca="1" si="137"/>
        <v>1255281856.4450386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1255281856.4450386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5230341.0685209939</v>
      </c>
      <c r="L1932" s="455">
        <f t="shared" ca="1" si="137"/>
        <v>1260512197.5135596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1260512197.5135596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5252134.1563064978</v>
      </c>
      <c r="L1933" s="455">
        <f t="shared" ca="1" si="137"/>
        <v>1265764331.6698661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1265764331.6698661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5274018.048624442</v>
      </c>
      <c r="L1934" s="455">
        <f t="shared" ca="1" si="137"/>
        <v>1271038349.7184906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1271038349.7184906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5295993.1238270439</v>
      </c>
      <c r="L1935" s="455">
        <f t="shared" ca="1" si="137"/>
        <v>1276334342.8423176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1276334342.8423176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5318059.7618429903</v>
      </c>
      <c r="L1936" s="455">
        <f t="shared" ca="1" si="137"/>
        <v>1281652402.6041605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1281652402.6041605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5340218.3441840019</v>
      </c>
      <c r="L1937" s="455">
        <f t="shared" ca="1" si="137"/>
        <v>1286992620.9483445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1286992620.9483445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5362469.253951435</v>
      </c>
      <c r="L1938" s="455">
        <f t="shared" ca="1" si="137"/>
        <v>1292355090.202296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1292355090.202296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5384812.8758429</v>
      </c>
      <c r="L1939" s="455">
        <f t="shared" ca="1" si="137"/>
        <v>1297739903.0781388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1297739903.0781388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5407249.5961589115</v>
      </c>
      <c r="L1940" s="455">
        <f t="shared" ca="1" si="137"/>
        <v>1303147152.6742978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1303147152.6742978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5429779.8028095737</v>
      </c>
      <c r="L1941" s="455">
        <f t="shared" ca="1" si="137"/>
        <v>1308576932.4771073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1308576932.4771073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5452403.88532128</v>
      </c>
      <c r="L1942" s="455">
        <f t="shared" ca="1" si="137"/>
        <v>1314029336.3624287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1314029336.3624287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5475122.2348434525</v>
      </c>
      <c r="L1943" s="455">
        <f t="shared" ca="1" si="137"/>
        <v>1319504458.5972722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1319504458.5972722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5497935.2441553008</v>
      </c>
      <c r="L1944" s="455">
        <f t="shared" ca="1" si="137"/>
        <v>1325002393.8414276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1325002393.8414276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5520843.3076726152</v>
      </c>
      <c r="L1945" s="455">
        <f t="shared" ca="1" si="137"/>
        <v>1330523237.1491001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1330523237.1491001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5543846.8214545837</v>
      </c>
      <c r="L1946" s="455">
        <f t="shared" ca="1" si="137"/>
        <v>1336067083.9705546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1336067083.9705546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5566946.1832106439</v>
      </c>
      <c r="L1947" s="455">
        <f t="shared" ca="1" si="137"/>
        <v>1341634030.1537652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1341634030.1537652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5590141.7923073545</v>
      </c>
      <c r="L1948" s="455">
        <f t="shared" ca="1" si="137"/>
        <v>1347224171.9460726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1347224171.9460726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5613434.0497753024</v>
      </c>
      <c r="L1949" s="455">
        <f t="shared" ca="1" si="137"/>
        <v>1352837605.9958479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1352837605.9958479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5636823.3583160331</v>
      </c>
      <c r="L1950" s="455">
        <f t="shared" ca="1" si="137"/>
        <v>1358474429.3541639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1358474429.3541639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5660310.1223090161</v>
      </c>
      <c r="L1951" s="455">
        <f t="shared" ca="1" si="137"/>
        <v>1364134739.4764729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1364134739.4764729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5683894.7478186367</v>
      </c>
      <c r="L1952" s="455">
        <f t="shared" ca="1" si="137"/>
        <v>1369818634.2242916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1369818634.2242916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5707577.6426012143</v>
      </c>
      <c r="L1953" s="455">
        <f t="shared" ca="1" si="137"/>
        <v>1375526211.8668928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1375526211.8668928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5731359.216112053</v>
      </c>
      <c r="L1954" s="455">
        <f t="shared" ca="1" si="137"/>
        <v>1381257571.083005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1381257571.083005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5755239.8795125205</v>
      </c>
      <c r="L1955" s="455">
        <f t="shared" ca="1" si="137"/>
        <v>1387012810.9625175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1387012810.9625175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5779220.0456771562</v>
      </c>
      <c r="L1956" s="455">
        <f t="shared" ca="1" si="137"/>
        <v>1392792031.0081947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1392792031.0081947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5803300.1292008115</v>
      </c>
      <c r="L1957" s="455">
        <f t="shared" ca="1" si="137"/>
        <v>1398595331.1373954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1398595331.1373954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5827480.5464058137</v>
      </c>
      <c r="L1958" s="455">
        <f t="shared" ca="1" si="137"/>
        <v>1404422811.6838012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1404422811.6838012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5851761.7153491713</v>
      </c>
      <c r="L1959" s="455">
        <f t="shared" ca="1" si="137"/>
        <v>1410274573.3991504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1410274573.3991504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5876144.0558297932</v>
      </c>
      <c r="L1960" s="455">
        <f t="shared" ca="1" si="137"/>
        <v>1416150717.4549801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1416150717.4549801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5900627.9893957507</v>
      </c>
      <c r="L1961" s="455">
        <f t="shared" ca="1" si="137"/>
        <v>1422051345.444376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1422051345.444376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5925213.9393515661</v>
      </c>
      <c r="L1962" s="455">
        <f t="shared" ca="1" si="137"/>
        <v>1427976559.3837276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1427976559.3837276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5949902.3307655314</v>
      </c>
      <c r="L1963" s="455">
        <f t="shared" ca="1" si="137"/>
        <v>1433926461.714493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1433926461.714493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5974693.590477054</v>
      </c>
      <c r="L1964" s="455">
        <f t="shared" ca="1" si="137"/>
        <v>1439901155.30497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1439901155.30497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5999588.1471040417</v>
      </c>
      <c r="L1965" s="455">
        <f t="shared" ca="1" si="137"/>
        <v>1445900743.4520741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1445900743.4520741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6024586.431050308</v>
      </c>
      <c r="L1966" s="455">
        <f t="shared" ca="1" si="137"/>
        <v>1451925329.8831244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1451925329.8831244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6049688.8745130179</v>
      </c>
      <c r="L1967" s="455">
        <f t="shared" ca="1" si="137"/>
        <v>1457975018.7576373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1457975018.7576373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6074895.9114901554</v>
      </c>
      <c r="L1968" s="455">
        <f t="shared" ca="1" si="137"/>
        <v>1464049914.6691275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1464049914.6691275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6100207.9777880311</v>
      </c>
      <c r="L1969" s="455">
        <f t="shared" ca="1" si="137"/>
        <v>1470150122.6469154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1470150122.6469154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6125625.5110288141</v>
      </c>
      <c r="L1970" s="455">
        <f t="shared" ca="1" si="137"/>
        <v>1476275748.1579442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1476275748.1579442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6151148.9506581007</v>
      </c>
      <c r="L1971" s="455">
        <f t="shared" ca="1" si="137"/>
        <v>1482426897.1086023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1482426897.1086023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6176778.7379525099</v>
      </c>
      <c r="L1972" s="455">
        <f t="shared" ca="1" si="137"/>
        <v>1488603675.8465548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1488603675.8465548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6202515.3160273116</v>
      </c>
      <c r="L1973" s="455">
        <f t="shared" ca="1" si="137"/>
        <v>1494806191.1625822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1494806191.1625822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6228359.1298440918</v>
      </c>
      <c r="L1974" s="455">
        <f t="shared" ca="1" si="137"/>
        <v>1501034550.2924263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1501034550.2924263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6254310.6262184428</v>
      </c>
      <c r="L1975" s="455">
        <f t="shared" ca="1" si="137"/>
        <v>1507288860.9186449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1507288860.9186449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6280370.2538276874</v>
      </c>
      <c r="L1976" s="455">
        <f t="shared" ca="1" si="137"/>
        <v>1513569231.1724725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1513569231.1724725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6306538.4632186349</v>
      </c>
      <c r="L1977" s="455">
        <f t="shared" ca="1" si="137"/>
        <v>1519875769.6356912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1519875769.6356912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6332815.7068153797</v>
      </c>
      <c r="L1978" s="455">
        <f t="shared" ca="1" si="137"/>
        <v>1526208585.3425066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1526208585.3425066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6359202.4389271112</v>
      </c>
      <c r="L1979" s="455">
        <f t="shared" ca="1" si="137"/>
        <v>1532567787.7814338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1532567787.7814338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6385699.1157559743</v>
      </c>
      <c r="L1980" s="455">
        <f t="shared" ca="1" si="137"/>
        <v>1538953486.8971899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1538953486.8971899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6412306.195404958</v>
      </c>
      <c r="L1981" s="455">
        <f t="shared" ca="1" si="137"/>
        <v>1545365793.0925949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1545365793.0925949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6439024.1378858117</v>
      </c>
      <c r="L1982" s="455">
        <f t="shared" ca="1" si="137"/>
        <v>1551804817.2304807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1551804817.2304807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6465853.4051270029</v>
      </c>
      <c r="L1983" s="455">
        <f t="shared" ca="1" si="137"/>
        <v>1558270670.6356077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1558270670.6356077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6492794.4609816987</v>
      </c>
      <c r="L1984" s="455">
        <f t="shared" ca="1" si="137"/>
        <v>1564763465.0965893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1564763465.0965893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6519847.7712357892</v>
      </c>
      <c r="L1985" s="455">
        <f t="shared" ca="1" si="137"/>
        <v>1571283312.867825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1571283312.867825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6547013.8036159379</v>
      </c>
      <c r="L1986" s="455">
        <f t="shared" ca="1" si="137"/>
        <v>1577830326.6714411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1577830326.6714411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6574293.027797671</v>
      </c>
      <c r="L1987" s="455">
        <f t="shared" ca="1" si="137"/>
        <v>1584404619.6992388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1584404619.6992388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6601685.9154134952</v>
      </c>
      <c r="L1988" s="455">
        <f t="shared" ca="1" si="137"/>
        <v>1591006305.6146522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1591006305.6146522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6629192.9400610505</v>
      </c>
      <c r="L1989" s="455">
        <f t="shared" ca="1" si="137"/>
        <v>1597635498.5547132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1597635498.5547132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6656814.5773113053</v>
      </c>
      <c r="L1990" s="455">
        <f t="shared" ca="1" si="137"/>
        <v>1604292313.1320245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1604292313.1320245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6684551.3047167687</v>
      </c>
      <c r="L1991" s="455">
        <f t="shared" ca="1" si="137"/>
        <v>1610976864.4367414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1610976864.4367414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6712403.6018197555</v>
      </c>
      <c r="L1992" s="455">
        <f t="shared" ca="1" si="137"/>
        <v>1617689268.0385611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1617689268.0385611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6740371.950160671</v>
      </c>
      <c r="L1993" s="455">
        <f t="shared" ca="1" si="137"/>
        <v>1624429639.9887218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1624429639.9887218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6768456.8332863413</v>
      </c>
      <c r="L1994" s="455">
        <f t="shared" ca="1" si="137"/>
        <v>1631198096.8220081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1631198096.8220081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6796658.7367583672</v>
      </c>
      <c r="L1995" s="455">
        <f t="shared" ca="1" si="137"/>
        <v>1637994755.5587666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1637994755.5587666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6824978.1481615277</v>
      </c>
      <c r="L1996" s="455">
        <f t="shared" ca="1" si="137"/>
        <v>1644819733.706928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1644819733.706928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6853415.5571122002</v>
      </c>
      <c r="L1997" s="455">
        <f t="shared" ca="1" si="137"/>
        <v>1651673149.2640402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1651673149.2640402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6881971.4552668342</v>
      </c>
      <c r="L1998" s="455">
        <f t="shared" ca="1" si="137"/>
        <v>1658555120.7193072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1658555120.7193072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6910646.3363304464</v>
      </c>
      <c r="L1999" s="455">
        <f t="shared" ca="1" si="137"/>
        <v>1665465767.0556376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1665465767.0556376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6939440.6960651567</v>
      </c>
      <c r="L2000" s="455">
        <f t="shared" ca="1" si="137"/>
        <v>1672405207.7517028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1672405207.7517028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6968355.0322987614</v>
      </c>
      <c r="L2001" s="455">
        <f t="shared" ca="1" si="137"/>
        <v>1679373562.7840016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1679373562.7840016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6997389.8449333394</v>
      </c>
      <c r="L2002" s="455">
        <f t="shared" ca="1" si="137"/>
        <v>1686370952.6289349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1686370952.6289349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7026545.6359538948</v>
      </c>
      <c r="L2003" s="455">
        <f t="shared" ca="1" si="137"/>
        <v>1693397498.2648888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1693397498.2648888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7055822.9094370361</v>
      </c>
      <c r="L2004" s="455">
        <f t="shared" ca="1" si="137"/>
        <v>1700453321.1743257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1700453321.1743257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7085222.1715596905</v>
      </c>
      <c r="L2005" s="455">
        <f t="shared" ca="1" si="137"/>
        <v>1707538543.3458853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1707538543.3458853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7114743.9306078553</v>
      </c>
      <c r="L2006" s="455">
        <f t="shared" ca="1" si="137"/>
        <v>1714653287.2764931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1714653287.2764931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7144388.6969853872</v>
      </c>
      <c r="L2007" s="455">
        <f t="shared" ca="1" si="137"/>
        <v>1721797675.9734786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1721797675.9734786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7174156.9832228273</v>
      </c>
      <c r="L2008" s="455">
        <f t="shared" ca="1" si="137"/>
        <v>1728971832.9567013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1728971832.9567013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7204049.303986256</v>
      </c>
      <c r="L2009" s="455">
        <f t="shared" ca="1" si="137"/>
        <v>1736175882.2606876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1736175882.2606876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7234066.1760861985</v>
      </c>
      <c r="L2010" s="455">
        <f t="shared" ca="1" si="137"/>
        <v>1743409948.4367738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1743409948.4367738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7264208.1184865572</v>
      </c>
      <c r="L2011" s="455">
        <f t="shared" ca="1" si="137"/>
        <v>1750674156.5552604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1750674156.5552604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7294475.6523135863</v>
      </c>
      <c r="L2012" s="455">
        <f t="shared" ca="1" si="137"/>
        <v>1757968632.2075739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1757968632.2075739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7324869.3008648911</v>
      </c>
      <c r="L2013" s="455">
        <f t="shared" ca="1" si="137"/>
        <v>1765293501.5084388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1765293501.5084388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7355389.5896184957</v>
      </c>
      <c r="L2014" s="455">
        <f t="shared" ca="1" si="137"/>
        <v>1772648891.0980573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1772648891.0980573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7386037.0462419055</v>
      </c>
      <c r="L2015" s="455">
        <f t="shared" ca="1" si="137"/>
        <v>1780034928.1442993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1780034928.1442993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7416812.2006012471</v>
      </c>
      <c r="L2016" s="455">
        <f t="shared" ca="1" si="137"/>
        <v>1787451740.3449006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1787451740.3449006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7447715.5847704196</v>
      </c>
      <c r="L2017" s="455">
        <f t="shared" ca="1" si="137"/>
        <v>1794899455.929671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1794899455.929671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7478747.7330402946</v>
      </c>
      <c r="L2018" s="455">
        <f t="shared" ca="1" si="137"/>
        <v>1802378203.6627114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1802378203.6627114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7509909.1819279641</v>
      </c>
      <c r="L2019" s="455">
        <f t="shared" ca="1" si="137"/>
        <v>1809888112.8446393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1809888112.8446393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7541200.4701859979</v>
      </c>
      <c r="L2020" s="455">
        <f t="shared" ca="1" si="137"/>
        <v>1817429313.3148253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1817429313.3148253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7572622.1388117718</v>
      </c>
      <c r="L2021" s="455">
        <f t="shared" ca="1" si="137"/>
        <v>1825001935.4536371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1825001935.4536371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7604174.7310568206</v>
      </c>
      <c r="L2022" s="455">
        <f t="shared" ca="1" si="137"/>
        <v>1832606110.1846941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1832606110.1846941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7635858.7924362253</v>
      </c>
      <c r="L2023" s="455">
        <f t="shared" ca="1" si="137"/>
        <v>1840241968.9771302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1840241968.9771302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7667674.8707380416</v>
      </c>
      <c r="L2024" s="455">
        <f t="shared" ca="1" si="137"/>
        <v>1847909643.8478682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1847909643.8478682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7699623.5160327852</v>
      </c>
      <c r="L2025" s="455">
        <f t="shared" ca="1" si="137"/>
        <v>1855609267.3639009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1855609267.3639009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7731705.2806829205</v>
      </c>
      <c r="L2026" s="455">
        <f t="shared" ca="1" si="137"/>
        <v>1863340972.6445837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1863340972.6445837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7763920.7193524316</v>
      </c>
      <c r="L2027" s="455">
        <f t="shared" ca="1" si="137"/>
        <v>1871104893.3639362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1871104893.3639362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7796270.389016401</v>
      </c>
      <c r="L2028" s="455">
        <f t="shared" ca="1" si="137"/>
        <v>1878901163.7529526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1878901163.7529526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7828754.8489706349</v>
      </c>
      <c r="L2029" s="455">
        <f t="shared" ca="1" si="137"/>
        <v>1886729918.6019232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1886729918.6019232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7861374.6608413458</v>
      </c>
      <c r="L2030" s="455">
        <f t="shared" ca="1" si="137"/>
        <v>1894591293.2627645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1894591293.2627645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7894130.3885948518</v>
      </c>
      <c r="L2031" s="455">
        <f t="shared" ca="1" si="137"/>
        <v>1902485423.6513593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1902485423.6513593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7927022.5985473301</v>
      </c>
      <c r="L2032" s="455">
        <f t="shared" ca="1" si="137"/>
        <v>1910412446.2499065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1910412446.2499065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7960051.8593746107</v>
      </c>
      <c r="L2033" s="455">
        <f t="shared" ca="1" si="137"/>
        <v>1918372498.1092811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1918372498.1092811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7993218.7421220047</v>
      </c>
      <c r="L2034" s="455">
        <f t="shared" ca="1" si="137"/>
        <v>1926365716.851403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1926365716.851403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8026523.8202141784</v>
      </c>
      <c r="L2035" s="455">
        <f t="shared" ca="1" si="137"/>
        <v>1934392240.6716173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1934392240.6716173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8059967.6694650725</v>
      </c>
      <c r="L2036" s="455">
        <f t="shared" ca="1" si="137"/>
        <v>1942452208.3410823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1942452208.3410823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8093550.8680878431</v>
      </c>
      <c r="L2037" s="455">
        <f t="shared" ca="1" si="137"/>
        <v>1950545759.2091701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1950545759.2091701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8127273.9967048746</v>
      </c>
      <c r="L2038" s="455">
        <f t="shared" ca="1" si="137"/>
        <v>1958673033.2058749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1958673033.2058749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8161137.6383578116</v>
      </c>
      <c r="L2039" s="455">
        <f t="shared" ca="1" si="137"/>
        <v>1966834170.8442328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1966834170.8442328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8195142.3785176352</v>
      </c>
      <c r="L2040" s="455">
        <f t="shared" ca="1" si="137"/>
        <v>1975029313.2227504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1975029313.2227504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8229288.8050947934</v>
      </c>
      <c r="L2041" s="455">
        <f t="shared" ca="1" si="137"/>
        <v>1983258602.0278451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1983258602.0278451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8263577.5084493542</v>
      </c>
      <c r="L2042" s="455">
        <f t="shared" ca="1" si="137"/>
        <v>1991522179.5362945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1991522179.5362945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8298009.081401228</v>
      </c>
      <c r="L2043" s="455">
        <f t="shared" ca="1" si="137"/>
        <v>1999820188.6176956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1999820188.6176956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8332584.1192403967</v>
      </c>
      <c r="L2044" s="455">
        <f t="shared" ca="1" si="137"/>
        <v>2008152772.7369359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2008152772.7369359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8367303.2197372317</v>
      </c>
      <c r="L2045" s="455">
        <f t="shared" ca="1" si="137"/>
        <v>2016520075.9566731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2016520075.9566731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8402166.9831528049</v>
      </c>
      <c r="L2046" s="455">
        <f t="shared" ca="1" si="137"/>
        <v>2024922242.939826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2024922242.939826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8437176.0122492742</v>
      </c>
      <c r="L2047" s="455">
        <f t="shared" ca="1" si="137"/>
        <v>2033359418.9520752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2033359418.9520752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8472330.9123003129</v>
      </c>
      <c r="L2048" s="455">
        <f t="shared" ref="L2048:L2302" ca="1" si="142">I2048-J2048+K2048</f>
        <v>2041831749.8643756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2041831749.8643756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8507632.2911015656</v>
      </c>
      <c r="L2049" s="455">
        <f t="shared" ca="1" si="142"/>
        <v>2050339382.155477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2050339382.155477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8543080.7589811534</v>
      </c>
      <c r="L2050" s="455">
        <f t="shared" ca="1" si="142"/>
        <v>2058882462.9144583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2058882462.9144583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8578676.9288102426</v>
      </c>
      <c r="L2051" s="455">
        <f t="shared" ca="1" si="142"/>
        <v>2067461139.8432686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2067461139.8432686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8614421.4160136189</v>
      </c>
      <c r="L2052" s="455">
        <f t="shared" ca="1" si="142"/>
        <v>2076075561.2592824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2076075561.2592824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8650314.838580342</v>
      </c>
      <c r="L2053" s="455">
        <f t="shared" ca="1" si="142"/>
        <v>2084725876.0978627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2084725876.0978627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8686357.8170744274</v>
      </c>
      <c r="L2054" s="455">
        <f t="shared" ca="1" si="142"/>
        <v>2093412233.9149373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2093412233.9149373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8722550.9746455718</v>
      </c>
      <c r="L2055" s="455">
        <f t="shared" ca="1" si="142"/>
        <v>2102134784.8895829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2102134784.8895829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8758894.9370399285</v>
      </c>
      <c r="L2056" s="455">
        <f t="shared" ca="1" si="142"/>
        <v>2110893679.8266227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2110893679.8266227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8795390.3326109294</v>
      </c>
      <c r="L2057" s="455">
        <f t="shared" ca="1" si="142"/>
        <v>2119689070.1592336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2119689070.1592336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8832037.7923301402</v>
      </c>
      <c r="L2058" s="455">
        <f t="shared" ca="1" si="142"/>
        <v>2128521107.9515636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2128521107.9515636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8868837.9497981798</v>
      </c>
      <c r="L2059" s="455">
        <f t="shared" ca="1" si="142"/>
        <v>2137389945.9013617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2137389945.9013617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8905791.4412556738</v>
      </c>
      <c r="L2060" s="455">
        <f t="shared" ca="1" si="142"/>
        <v>2146295737.3426173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2146295737.3426173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8942898.905594239</v>
      </c>
      <c r="L2061" s="455">
        <f t="shared" ca="1" si="142"/>
        <v>2155238636.2482114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2155238636.2482114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8980160.9843675476</v>
      </c>
      <c r="L2062" s="455">
        <f t="shared" ca="1" si="142"/>
        <v>2164218797.2325788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2164218797.2325788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9017578.3218024112</v>
      </c>
      <c r="L2063" s="455">
        <f t="shared" ca="1" si="142"/>
        <v>2173236375.5543814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2173236375.5543814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9055151.5648099221</v>
      </c>
      <c r="L2064" s="455">
        <f t="shared" ca="1" si="142"/>
        <v>2182291527.1191912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2182291527.1191912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9092881.3629966304</v>
      </c>
      <c r="L2065" s="455">
        <f t="shared" ca="1" si="142"/>
        <v>2191384408.4821877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2191384408.4821877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9130768.3686757814</v>
      </c>
      <c r="L2066" s="455">
        <f t="shared" ca="1" si="142"/>
        <v>2200515176.8508635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2200515176.8508635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9168813.2368785981</v>
      </c>
      <c r="L2067" s="455">
        <f t="shared" ca="1" si="142"/>
        <v>2209683990.0877419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2209683990.0877419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9207016.6253655907</v>
      </c>
      <c r="L2068" s="455">
        <f t="shared" ca="1" si="142"/>
        <v>2218891006.7131076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2218891006.7131076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9245379.1946379486</v>
      </c>
      <c r="L2069" s="455">
        <f t="shared" ca="1" si="142"/>
        <v>2228136385.9077454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2228136385.9077454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9283901.6079489384</v>
      </c>
      <c r="L2070" s="455">
        <f t="shared" ca="1" si="142"/>
        <v>2237420287.5156941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2237420287.5156941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9322584.5313153919</v>
      </c>
      <c r="L2071" s="455">
        <f t="shared" ca="1" si="142"/>
        <v>2246742872.0470095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2246742872.0470095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9361428.6335292067</v>
      </c>
      <c r="L2072" s="455">
        <f t="shared" ca="1" si="142"/>
        <v>2256104300.6805387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2256104300.6805387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9400434.5861689113</v>
      </c>
      <c r="L2073" s="455">
        <f t="shared" ca="1" si="142"/>
        <v>2265504735.2667074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2265504735.2667074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9439603.0636112802</v>
      </c>
      <c r="L2074" s="455">
        <f t="shared" ca="1" si="142"/>
        <v>2274944338.3303189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2274944338.3303189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9478934.7430429962</v>
      </c>
      <c r="L2075" s="455">
        <f t="shared" ca="1" si="142"/>
        <v>2284423273.0733619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2284423273.0733619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9518430.3044723403</v>
      </c>
      <c r="L2076" s="455">
        <f t="shared" ca="1" si="142"/>
        <v>2293941703.3778343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2293941703.3778343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9558090.4307409767</v>
      </c>
      <c r="L2077" s="455">
        <f t="shared" ca="1" si="142"/>
        <v>2303499793.8085752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2303499793.8085752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9597915.8075357303</v>
      </c>
      <c r="L2078" s="455">
        <f t="shared" ca="1" si="142"/>
        <v>2313097709.6161108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2313097709.6161108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9637907.1234004609</v>
      </c>
      <c r="L2079" s="455">
        <f t="shared" ca="1" si="142"/>
        <v>2322735616.7395115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2322735616.7395115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9678065.0697479639</v>
      </c>
      <c r="L2080" s="455">
        <f t="shared" ca="1" si="142"/>
        <v>2332413681.8092594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2332413681.8092594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9718390.3408719134</v>
      </c>
      <c r="L2081" s="455">
        <f t="shared" ca="1" si="142"/>
        <v>2342132072.1501312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2342132072.1501312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9758883.6339588799</v>
      </c>
      <c r="L2082" s="455">
        <f t="shared" ca="1" si="142"/>
        <v>2351890955.78409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2351890955.78409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9799545.6491003744</v>
      </c>
      <c r="L2083" s="455">
        <f t="shared" ca="1" si="142"/>
        <v>2361690501.4331903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2361690501.4331903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9840377.0893049594</v>
      </c>
      <c r="L2084" s="455">
        <f t="shared" ca="1" si="142"/>
        <v>2371530878.5224953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2371530878.5224953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9881378.6605103966</v>
      </c>
      <c r="L2085" s="455">
        <f t="shared" ca="1" si="142"/>
        <v>2381412257.1830058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2381412257.1830058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9922551.0715958569</v>
      </c>
      <c r="L2086" s="455">
        <f t="shared" ca="1" si="142"/>
        <v>2391334808.2546015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2391334808.2546015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9963895.034394173</v>
      </c>
      <c r="L2087" s="455">
        <f t="shared" ca="1" si="142"/>
        <v>2401298703.2889957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2401298703.2889957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10005411.263704149</v>
      </c>
      <c r="L2088" s="455">
        <f t="shared" ca="1" si="142"/>
        <v>2411304114.5527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2411304114.5527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10047100.477302916</v>
      </c>
      <c r="L2089" s="455">
        <f t="shared" ca="1" si="142"/>
        <v>2421351215.0300031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2421351215.0300031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10088963.395958345</v>
      </c>
      <c r="L2090" s="455">
        <f t="shared" ca="1" si="142"/>
        <v>2431440178.4259615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2431440178.4259615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10131000.743441505</v>
      </c>
      <c r="L2091" s="455">
        <f t="shared" ca="1" si="142"/>
        <v>2441571179.1694031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2441571179.1694031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10173213.246539179</v>
      </c>
      <c r="L2092" s="455">
        <f t="shared" ca="1" si="142"/>
        <v>2451744392.4159422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2451744392.4159422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10215601.635066425</v>
      </c>
      <c r="L2093" s="455">
        <f t="shared" ca="1" si="142"/>
        <v>2461959994.0510087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2461959994.0510087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10258166.641879203</v>
      </c>
      <c r="L2094" s="455">
        <f t="shared" ca="1" si="142"/>
        <v>2472218160.6928878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2472218160.6928878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10300909.002887033</v>
      </c>
      <c r="L2095" s="455">
        <f t="shared" ca="1" si="142"/>
        <v>2482519069.695775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2482519069.695775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10343829.457065729</v>
      </c>
      <c r="L2096" s="455">
        <f t="shared" ca="1" si="142"/>
        <v>2492862899.1528406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2492862899.1528406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10386928.746470168</v>
      </c>
      <c r="L2097" s="455">
        <f t="shared" ca="1" si="142"/>
        <v>2503249827.8993106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2503249827.8993106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10430207.616247127</v>
      </c>
      <c r="L2098" s="455">
        <f t="shared" ca="1" si="142"/>
        <v>2513680035.5155578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2513680035.5155578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10473666.814648157</v>
      </c>
      <c r="L2099" s="455">
        <f t="shared" ca="1" si="142"/>
        <v>2524153702.3302059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2524153702.3302059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10517307.093042525</v>
      </c>
      <c r="L2100" s="455">
        <f t="shared" ca="1" si="142"/>
        <v>2534671009.4232483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2534671009.4232483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10561129.205930201</v>
      </c>
      <c r="L2101" s="455">
        <f t="shared" ca="1" si="142"/>
        <v>2545232138.6291785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2545232138.6291785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10605133.910954911</v>
      </c>
      <c r="L2102" s="455">
        <f t="shared" ca="1" si="142"/>
        <v>2555837272.5401335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2555837272.5401335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10649321.968917223</v>
      </c>
      <c r="L2103" s="455">
        <f t="shared" ca="1" si="142"/>
        <v>2566486594.5090508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2566486594.5090508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10693694.143787712</v>
      </c>
      <c r="L2104" s="455">
        <f t="shared" ca="1" si="142"/>
        <v>2577180288.6528387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2577180288.6528387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10738251.202720162</v>
      </c>
      <c r="L2105" s="455">
        <f t="shared" ca="1" si="142"/>
        <v>2587918539.8555589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2587918539.8555589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10782993.916064829</v>
      </c>
      <c r="L2106" s="455">
        <f t="shared" ca="1" si="142"/>
        <v>2598701533.7716236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2598701533.7716236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10827923.057381764</v>
      </c>
      <c r="L2107" s="455">
        <f t="shared" ca="1" si="142"/>
        <v>2609529456.8290052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2609529456.8290052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10873039.403454188</v>
      </c>
      <c r="L2108" s="455">
        <f t="shared" ca="1" si="142"/>
        <v>2620402496.2324595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2620402496.2324595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10918343.734301915</v>
      </c>
      <c r="L2109" s="455">
        <f t="shared" ca="1" si="142"/>
        <v>2631320839.9667616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2631320839.9667616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10963836.833194841</v>
      </c>
      <c r="L2110" s="455">
        <f t="shared" ca="1" si="142"/>
        <v>2642284676.7999563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2642284676.7999563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11009519.486666484</v>
      </c>
      <c r="L2111" s="455">
        <f t="shared" ca="1" si="142"/>
        <v>2653294196.286623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2653294196.286623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11055392.484527595</v>
      </c>
      <c r="L2112" s="455">
        <f t="shared" ca="1" si="142"/>
        <v>2664349588.7711506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2664349588.7711506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11101456.619879793</v>
      </c>
      <c r="L2113" s="455">
        <f t="shared" ca="1" si="142"/>
        <v>2675451045.3910303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2675451045.3910303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11147712.689129293</v>
      </c>
      <c r="L2114" s="455">
        <f t="shared" ca="1" si="142"/>
        <v>2686598758.0801597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2686598758.0801597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11194161.492000666</v>
      </c>
      <c r="L2115" s="455">
        <f t="shared" ca="1" si="142"/>
        <v>2697792919.5721602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2697792919.5721602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11240803.831550667</v>
      </c>
      <c r="L2116" s="455">
        <f t="shared" ca="1" si="142"/>
        <v>2709033723.4037108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2709033723.4037108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11287640.514182128</v>
      </c>
      <c r="L2117" s="455">
        <f t="shared" ca="1" si="142"/>
        <v>2720321363.9178929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2720321363.9178929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11334672.349657888</v>
      </c>
      <c r="L2118" s="455">
        <f t="shared" ca="1" si="142"/>
        <v>2731656036.2675509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2731656036.2675509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11381900.151114795</v>
      </c>
      <c r="L2119" s="455">
        <f t="shared" ca="1" si="142"/>
        <v>2743037936.4186659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2743037936.4186659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11429324.735077774</v>
      </c>
      <c r="L2120" s="455">
        <f t="shared" ca="1" si="142"/>
        <v>2754467261.1537437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2754467261.1537437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11476946.921473932</v>
      </c>
      <c r="L2121" s="455">
        <f t="shared" ca="1" si="142"/>
        <v>2765944208.0752177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2765944208.0752177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11524767.53364674</v>
      </c>
      <c r="L2122" s="455">
        <f t="shared" ca="1" si="142"/>
        <v>2777468975.6088643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2777468975.6088643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11572787.398370268</v>
      </c>
      <c r="L2123" s="455">
        <f t="shared" ca="1" si="142"/>
        <v>2789041763.0072346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2789041763.0072346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11621007.345863476</v>
      </c>
      <c r="L2124" s="455">
        <f t="shared" ca="1" si="142"/>
        <v>2800662770.3530979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2800662770.3530979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11669428.209804574</v>
      </c>
      <c r="L2125" s="455">
        <f t="shared" ca="1" si="142"/>
        <v>2812332198.5629025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2812332198.5629025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11718050.827345427</v>
      </c>
      <c r="L2126" s="455">
        <f t="shared" ca="1" si="142"/>
        <v>2824050249.3902478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2824050249.3902478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11766876.039126033</v>
      </c>
      <c r="L2127" s="455">
        <f t="shared" ca="1" si="142"/>
        <v>2835817125.4293737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2835817125.4293737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11815904.689289058</v>
      </c>
      <c r="L2128" s="455">
        <f t="shared" ca="1" si="142"/>
        <v>2847633030.1186628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2847633030.1186628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11865137.625494428</v>
      </c>
      <c r="L2129" s="455">
        <f t="shared" ca="1" si="142"/>
        <v>2859498167.7441573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2859498167.7441573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11914575.698933989</v>
      </c>
      <c r="L2130" s="455">
        <f t="shared" ca="1" si="142"/>
        <v>2871412743.4430914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2871412743.4430914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11964219.764346214</v>
      </c>
      <c r="L2131" s="455">
        <f t="shared" ca="1" si="142"/>
        <v>2883376963.2074375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2883376963.2074375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12014070.68003099</v>
      </c>
      <c r="L2132" s="455">
        <f t="shared" ca="1" si="142"/>
        <v>2895391033.8874683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2895391033.8874683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12064129.307864452</v>
      </c>
      <c r="L2133" s="455">
        <f t="shared" ca="1" si="142"/>
        <v>2907455163.195333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2907455163.195333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12114396.513313888</v>
      </c>
      <c r="L2134" s="455">
        <f t="shared" ca="1" si="142"/>
        <v>2919569559.7086468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2919569559.7086468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12164873.165452695</v>
      </c>
      <c r="L2135" s="455">
        <f t="shared" ca="1" si="142"/>
        <v>2931734432.8740993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2931734432.8740993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12215560.136975413</v>
      </c>
      <c r="L2136" s="455">
        <f t="shared" ca="1" si="142"/>
        <v>2943949993.0110745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2943949993.0110745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12266458.30421281</v>
      </c>
      <c r="L2137" s="455">
        <f t="shared" ca="1" si="142"/>
        <v>2956216451.3152876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2956216451.3152876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12317568.547147032</v>
      </c>
      <c r="L2138" s="455">
        <f t="shared" ca="1" si="142"/>
        <v>2968534019.8624344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2968534019.8624344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12368891.74942681</v>
      </c>
      <c r="L2139" s="455">
        <f t="shared" ca="1" si="142"/>
        <v>2980902911.6118612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2980902911.6118612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12420428.798382755</v>
      </c>
      <c r="L2140" s="455">
        <f t="shared" ca="1" si="142"/>
        <v>2993323340.410244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2993323340.410244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12472180.585042683</v>
      </c>
      <c r="L2141" s="455">
        <f t="shared" ca="1" si="142"/>
        <v>3005795520.9952865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3005795520.9952865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12524148.004147027</v>
      </c>
      <c r="L2142" s="455">
        <f t="shared" ca="1" si="142"/>
        <v>3018319668.9994335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3018319668.9994335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12576331.954164306</v>
      </c>
      <c r="L2143" s="455">
        <f t="shared" ca="1" si="142"/>
        <v>3030896000.953598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3030896000.953598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12628733.337306658</v>
      </c>
      <c r="L2144" s="455">
        <f t="shared" ca="1" si="142"/>
        <v>3043524734.2909045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3043524734.2909045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12681353.059545435</v>
      </c>
      <c r="L2145" s="455">
        <f t="shared" ca="1" si="142"/>
        <v>3056206087.35045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3056206087.35045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12734192.030626874</v>
      </c>
      <c r="L2146" s="455">
        <f t="shared" ca="1" si="142"/>
        <v>3068940279.3810768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3068940279.3810768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12787251.164087821</v>
      </c>
      <c r="L2147" s="455">
        <f t="shared" ca="1" si="142"/>
        <v>3081727530.5451646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3081727530.5451646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12840531.377271518</v>
      </c>
      <c r="L2148" s="455">
        <f t="shared" ca="1" si="142"/>
        <v>3094568061.9224362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3094568061.9224362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12894033.591343485</v>
      </c>
      <c r="L2149" s="455">
        <f t="shared" ca="1" si="142"/>
        <v>3107462095.5137796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3107462095.5137796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12947758.731307415</v>
      </c>
      <c r="L2150" s="455">
        <f t="shared" ca="1" si="142"/>
        <v>3120409854.2450871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3120409854.2450871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13001707.726021197</v>
      </c>
      <c r="L2151" s="455">
        <f t="shared" ca="1" si="142"/>
        <v>3133411561.9711084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3133411561.9711084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13055881.508212952</v>
      </c>
      <c r="L2152" s="455">
        <f t="shared" ca="1" si="142"/>
        <v>3146467443.4793215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3146467443.4793215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13110281.014497172</v>
      </c>
      <c r="L2153" s="455">
        <f t="shared" ca="1" si="142"/>
        <v>3159577724.4938188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3159577724.4938188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13164907.185390912</v>
      </c>
      <c r="L2154" s="455">
        <f t="shared" ca="1" si="142"/>
        <v>3172742631.6792097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3172742631.6792097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13219760.96533004</v>
      </c>
      <c r="L2155" s="455">
        <f t="shared" ca="1" si="142"/>
        <v>3185962392.6445398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3185962392.6445398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13274843.302685583</v>
      </c>
      <c r="L2156" s="455">
        <f t="shared" ca="1" si="142"/>
        <v>3199237235.9472256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3199237235.9472256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13330155.149780106</v>
      </c>
      <c r="L2157" s="455">
        <f t="shared" ca="1" si="142"/>
        <v>3212567391.0970058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3212567391.0970058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13385697.462904191</v>
      </c>
      <c r="L2158" s="455">
        <f t="shared" ca="1" si="142"/>
        <v>3225953088.5599098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3225953088.5599098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13441471.202332957</v>
      </c>
      <c r="L2159" s="455">
        <f t="shared" ca="1" si="142"/>
        <v>3239394559.7622428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3239394559.7622428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13497477.332342679</v>
      </c>
      <c r="L2160" s="455">
        <f t="shared" ca="1" si="142"/>
        <v>3252892037.0945854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3252892037.0945854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13553716.821227439</v>
      </c>
      <c r="L2161" s="455">
        <f t="shared" ca="1" si="142"/>
        <v>3266445753.915813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3266445753.915813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13610190.641315887</v>
      </c>
      <c r="L2162" s="455">
        <f t="shared" ca="1" si="142"/>
        <v>3280055944.5571289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3280055944.5571289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13666899.768988037</v>
      </c>
      <c r="L2163" s="455">
        <f t="shared" ca="1" si="142"/>
        <v>3293722844.326117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3293722844.326117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13723845.184692154</v>
      </c>
      <c r="L2164" s="455">
        <f t="shared" ca="1" si="142"/>
        <v>3307446689.5108094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3307446689.5108094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13781027.872961706</v>
      </c>
      <c r="L2165" s="455">
        <f t="shared" ca="1" si="142"/>
        <v>3321227717.3837709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3321227717.3837709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13838448.822432378</v>
      </c>
      <c r="L2166" s="455">
        <f t="shared" ca="1" si="142"/>
        <v>3335066166.2062035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3335066166.2062035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13896109.025859181</v>
      </c>
      <c r="L2167" s="455">
        <f t="shared" ca="1" si="142"/>
        <v>3348962275.2320628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3348962275.2320628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13954009.480133597</v>
      </c>
      <c r="L2168" s="455">
        <f t="shared" ca="1" si="142"/>
        <v>3362916284.7121964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3362916284.7121964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14012151.186300818</v>
      </c>
      <c r="L2169" s="455">
        <f t="shared" ca="1" si="142"/>
        <v>3376928435.8984971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3376928435.8984971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14070535.149577072</v>
      </c>
      <c r="L2170" s="455">
        <f t="shared" ca="1" si="142"/>
        <v>3390998971.0480742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3390998971.0480742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14129162.379366973</v>
      </c>
      <c r="L2171" s="455">
        <f t="shared" ca="1" si="142"/>
        <v>3405128133.4274411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3405128133.4274411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14188033.889281003</v>
      </c>
      <c r="L2172" s="455">
        <f t="shared" ca="1" si="142"/>
        <v>3419316167.3167219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3419316167.3167219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14247150.697153008</v>
      </c>
      <c r="L2173" s="455">
        <f t="shared" ca="1" si="142"/>
        <v>3433563318.013875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3433563318.013875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14306513.825057812</v>
      </c>
      <c r="L2174" s="455">
        <f t="shared" ca="1" si="142"/>
        <v>3447869831.838933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3447869831.838933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14366124.299328888</v>
      </c>
      <c r="L2175" s="455">
        <f t="shared" ca="1" si="142"/>
        <v>3462235956.1382618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3462235956.1382618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14425983.15057609</v>
      </c>
      <c r="L2176" s="455">
        <f t="shared" ca="1" si="142"/>
        <v>3476661939.2888379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3476661939.2888379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14486091.413703492</v>
      </c>
      <c r="L2177" s="455">
        <f t="shared" ca="1" si="142"/>
        <v>3491148030.7025414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3491148030.7025414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14546450.127927257</v>
      </c>
      <c r="L2178" s="455">
        <f t="shared" ca="1" si="142"/>
        <v>3505694480.8304687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3505694480.8304687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14607060.336793622</v>
      </c>
      <c r="L2179" s="455">
        <f t="shared" ca="1" si="142"/>
        <v>3520301541.1672621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3520301541.1672621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14667923.088196926</v>
      </c>
      <c r="L2180" s="455">
        <f t="shared" ca="1" si="142"/>
        <v>3534969464.2554588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3534969464.2554588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14729039.434397742</v>
      </c>
      <c r="L2181" s="455">
        <f t="shared" ca="1" si="142"/>
        <v>3549698503.6898565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3549698503.6898565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14790410.432041069</v>
      </c>
      <c r="L2182" s="455">
        <f t="shared" ca="1" si="142"/>
        <v>3564488914.1218977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3564488914.1218977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14852037.142174575</v>
      </c>
      <c r="L2183" s="455">
        <f t="shared" ca="1" si="142"/>
        <v>3579340951.2640724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3579340951.2640724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14913920.630266966</v>
      </c>
      <c r="L2184" s="455">
        <f t="shared" ca="1" si="142"/>
        <v>3594254871.8943396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3594254871.8943396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14976061.966226414</v>
      </c>
      <c r="L2185" s="455">
        <f t="shared" ca="1" si="142"/>
        <v>3609230933.8605661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3609230933.8605661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15038462.224419028</v>
      </c>
      <c r="L2186" s="455">
        <f t="shared" ca="1" si="142"/>
        <v>3624269396.0849853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3624269396.0849853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15101122.48368744</v>
      </c>
      <c r="L2187" s="455">
        <f t="shared" ca="1" si="142"/>
        <v>3639370518.5686727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3639370518.5686727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15164043.827369468</v>
      </c>
      <c r="L2188" s="455">
        <f t="shared" ca="1" si="142"/>
        <v>3654534562.3960423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3654534562.3960423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15227227.343316846</v>
      </c>
      <c r="L2189" s="455">
        <f t="shared" ca="1" si="142"/>
        <v>3669761789.7393594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3669761789.7393594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15290674.123913998</v>
      </c>
      <c r="L2190" s="455">
        <f t="shared" ca="1" si="142"/>
        <v>3685052463.8632731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3685052463.8632731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15354385.266096974</v>
      </c>
      <c r="L2191" s="455">
        <f t="shared" ca="1" si="142"/>
        <v>3700406849.1293702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3700406849.1293702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15418361.871372376</v>
      </c>
      <c r="L2192" s="455">
        <f t="shared" ca="1" si="142"/>
        <v>3715825211.0007424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3715825211.0007424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15482605.045836426</v>
      </c>
      <c r="L2193" s="455">
        <f t="shared" ca="1" si="142"/>
        <v>3731307816.0465789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3731307816.0465789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15547115.900194081</v>
      </c>
      <c r="L2194" s="455">
        <f t="shared" ca="1" si="142"/>
        <v>3746854931.9467731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3746854931.9467731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15611895.549778219</v>
      </c>
      <c r="L2195" s="455">
        <f t="shared" ca="1" si="142"/>
        <v>3762466827.496551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3762466827.496551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15676945.114568962</v>
      </c>
      <c r="L2196" s="455">
        <f t="shared" ca="1" si="142"/>
        <v>3778143772.6111202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3778143772.6111202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15742265.719213001</v>
      </c>
      <c r="L2197" s="455">
        <f t="shared" ca="1" si="142"/>
        <v>3793886038.3303332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3793886038.3303332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15807858.493043058</v>
      </c>
      <c r="L2198" s="455">
        <f t="shared" ca="1" si="142"/>
        <v>3809693896.8233762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3809693896.8233762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15873724.570097402</v>
      </c>
      <c r="L2199" s="455">
        <f t="shared" ca="1" si="142"/>
        <v>3825567621.3934736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3825567621.3934736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15939865.089139473</v>
      </c>
      <c r="L2200" s="455">
        <f t="shared" ca="1" si="142"/>
        <v>3841507486.4826131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3841507486.4826131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16006281.193677554</v>
      </c>
      <c r="L2201" s="455">
        <f t="shared" ca="1" si="142"/>
        <v>3857513767.6762905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3857513767.6762905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16072974.031984543</v>
      </c>
      <c r="L2202" s="455">
        <f t="shared" ca="1" si="142"/>
        <v>3873586741.7082748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3873586741.7082748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16139944.757117813</v>
      </c>
      <c r="L2203" s="455">
        <f t="shared" ca="1" si="142"/>
        <v>3889726686.4653926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3889726686.4653926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16207194.526939137</v>
      </c>
      <c r="L2204" s="455">
        <f t="shared" ca="1" si="142"/>
        <v>3905933880.9923315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3905933880.9923315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16274724.504134715</v>
      </c>
      <c r="L2205" s="455">
        <f t="shared" ca="1" si="142"/>
        <v>3922208605.4964662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3922208605.4964662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16342535.856235275</v>
      </c>
      <c r="L2206" s="455">
        <f t="shared" ca="1" si="142"/>
        <v>3938551141.3527017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3938551141.3527017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16410629.755636254</v>
      </c>
      <c r="L2207" s="455">
        <f t="shared" ca="1" si="142"/>
        <v>3954961771.1083379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3954961771.1083379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16479007.379618077</v>
      </c>
      <c r="L2208" s="455">
        <f t="shared" ca="1" si="142"/>
        <v>3971440778.487956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3971440778.487956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16547669.910366483</v>
      </c>
      <c r="L2209" s="455">
        <f t="shared" ca="1" si="142"/>
        <v>3987988448.3983226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3987988448.3983226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16616618.534993013</v>
      </c>
      <c r="L2210" s="455">
        <f t="shared" ca="1" si="142"/>
        <v>4004605066.9333158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4004605066.9333158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16685854.445555482</v>
      </c>
      <c r="L2211" s="455">
        <f t="shared" ca="1" si="142"/>
        <v>4021290921.3788714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4021290921.3788714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16755378.839078633</v>
      </c>
      <c r="L2212" s="455">
        <f t="shared" ca="1" si="142"/>
        <v>4038046300.2179499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4038046300.2179499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16825192.917574789</v>
      </c>
      <c r="L2213" s="455">
        <f t="shared" ca="1" si="142"/>
        <v>4054871493.1355247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4054871493.1355247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16895297.888064686</v>
      </c>
      <c r="L2214" s="455">
        <f t="shared" ca="1" si="142"/>
        <v>4071766791.0235896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4071766791.0235896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16965694.96259829</v>
      </c>
      <c r="L2215" s="455">
        <f t="shared" ca="1" si="142"/>
        <v>4088732485.9861879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4088732485.9861879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17036385.358275782</v>
      </c>
      <c r="L2216" s="455">
        <f t="shared" ca="1" si="142"/>
        <v>4105768871.3444638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4105768871.3444638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17107370.297268599</v>
      </c>
      <c r="L2217" s="455">
        <f t="shared" ca="1" si="142"/>
        <v>4122876241.6417322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4122876241.6417322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17178651.006840549</v>
      </c>
      <c r="L2218" s="455">
        <f t="shared" ca="1" si="142"/>
        <v>4140054892.6485729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4140054892.6485729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17250228.719369054</v>
      </c>
      <c r="L2219" s="455">
        <f t="shared" ca="1" si="142"/>
        <v>4157305121.3679419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4157305121.3679419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17322104.672366425</v>
      </c>
      <c r="L2220" s="455">
        <f t="shared" ca="1" si="142"/>
        <v>4174627226.0403085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4174627226.0403085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17394280.108501285</v>
      </c>
      <c r="L2221" s="455">
        <f t="shared" ca="1" si="142"/>
        <v>4192021506.1488099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4192021506.1488099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17466756.27562004</v>
      </c>
      <c r="L2222" s="455">
        <f t="shared" ca="1" si="142"/>
        <v>4209488262.4244299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4209488262.4244299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17539534.426768459</v>
      </c>
      <c r="L2223" s="455">
        <f t="shared" ca="1" si="142"/>
        <v>4227027796.8511982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4227027796.8511982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17612615.820213325</v>
      </c>
      <c r="L2224" s="455">
        <f t="shared" ca="1" si="142"/>
        <v>4244640412.6714115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4244640412.6714115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17686001.719464213</v>
      </c>
      <c r="L2225" s="455">
        <f t="shared" ca="1" si="142"/>
        <v>4262326414.3908758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4262326414.3908758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17759693.393295314</v>
      </c>
      <c r="L2226" s="455">
        <f t="shared" ca="1" si="142"/>
        <v>4280086107.7841711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4280086107.7841711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17833692.115767378</v>
      </c>
      <c r="L2227" s="455">
        <f t="shared" ca="1" si="142"/>
        <v>4297919799.8999386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4297919799.8999386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17907999.166249745</v>
      </c>
      <c r="L2228" s="455">
        <f t="shared" ca="1" si="142"/>
        <v>4315827799.0661879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4315827799.0661879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17982615.829442449</v>
      </c>
      <c r="L2229" s="455">
        <f t="shared" ca="1" si="142"/>
        <v>4333810414.8956299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4333810414.8956299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18057543.395398457</v>
      </c>
      <c r="L2230" s="455">
        <f t="shared" ca="1" si="142"/>
        <v>4351867958.291028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4351867958.291028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18132783.159545951</v>
      </c>
      <c r="L2231" s="455">
        <f t="shared" ca="1" si="142"/>
        <v>4370000741.4505739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4370000741.4505739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18208336.422710724</v>
      </c>
      <c r="L2232" s="455">
        <f t="shared" ca="1" si="142"/>
        <v>4388209077.8732843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4388209077.8732843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18284204.491138685</v>
      </c>
      <c r="L2233" s="455">
        <f t="shared" ca="1" si="142"/>
        <v>4406493282.3644228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4406493282.3644228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18360388.676518429</v>
      </c>
      <c r="L2234" s="455">
        <f t="shared" ca="1" si="142"/>
        <v>4424853671.0409412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4424853671.0409412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18436890.296003923</v>
      </c>
      <c r="L2235" s="455">
        <f t="shared" ca="1" si="142"/>
        <v>4443290561.3369455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4443290561.3369455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18513710.672237273</v>
      </c>
      <c r="L2236" s="455">
        <f t="shared" ca="1" si="142"/>
        <v>4461804272.0091829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4461804272.0091829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18590851.133371595</v>
      </c>
      <c r="L2237" s="455">
        <f t="shared" ca="1" si="142"/>
        <v>4480395123.1425543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4480395123.1425543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18668313.013093974</v>
      </c>
      <c r="L2238" s="455">
        <f t="shared" ca="1" si="142"/>
        <v>4499063436.1556482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4499063436.1556482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18746097.650648534</v>
      </c>
      <c r="L2239" s="455">
        <f t="shared" ca="1" si="142"/>
        <v>4517809533.8062963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4517809533.8062963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18824206.390859567</v>
      </c>
      <c r="L2240" s="455">
        <f t="shared" ca="1" si="142"/>
        <v>4536633740.197156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4536633740.197156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18902640.584154814</v>
      </c>
      <c r="L2241" s="455">
        <f t="shared" ca="1" si="142"/>
        <v>4555536380.781311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4555536380.781311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18981401.586588796</v>
      </c>
      <c r="L2242" s="455">
        <f t="shared" ca="1" si="142"/>
        <v>4574517782.3678999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4574517782.3678999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19060490.759866249</v>
      </c>
      <c r="L2243" s="455">
        <f t="shared" ca="1" si="142"/>
        <v>4593578273.1277666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4593578273.1277666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19139909.471365694</v>
      </c>
      <c r="L2244" s="455">
        <f t="shared" ca="1" si="142"/>
        <v>4612718182.5991325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4612718182.5991325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19219659.094163053</v>
      </c>
      <c r="L2245" s="455">
        <f t="shared" ca="1" si="142"/>
        <v>4631937841.6932955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4631937841.6932955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19299741.007055398</v>
      </c>
      <c r="L2246" s="455">
        <f t="shared" ca="1" si="142"/>
        <v>4651237582.7003508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4651237582.7003508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19380156.594584793</v>
      </c>
      <c r="L2247" s="455">
        <f t="shared" ca="1" si="142"/>
        <v>4670617739.2949352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4670617739.2949352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19460907.247062229</v>
      </c>
      <c r="L2248" s="455">
        <f t="shared" ca="1" si="142"/>
        <v>4690078646.5419979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4690078646.5419979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19541994.360591657</v>
      </c>
      <c r="L2249" s="455">
        <f t="shared" ca="1" si="142"/>
        <v>4709620640.9025898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4709620640.9025898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19623419.337094124</v>
      </c>
      <c r="L2250" s="455">
        <f t="shared" ca="1" si="142"/>
        <v>4729244060.2396841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4729244060.2396841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19705183.584332015</v>
      </c>
      <c r="L2251" s="455">
        <f t="shared" ca="1" si="142"/>
        <v>4748949243.8240166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4748949243.8240166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19787288.515933402</v>
      </c>
      <c r="L2252" s="455">
        <f t="shared" ca="1" si="142"/>
        <v>4768736532.3399496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4768736532.3399496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19869735.551416457</v>
      </c>
      <c r="L2253" s="455">
        <f t="shared" ca="1" si="142"/>
        <v>4788606267.891366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4788606267.891366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19952526.116214026</v>
      </c>
      <c r="L2254" s="455">
        <f t="shared" ca="1" si="142"/>
        <v>4808558794.0075798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4808558794.0075798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20035661.641698249</v>
      </c>
      <c r="L2255" s="455">
        <f t="shared" ca="1" si="142"/>
        <v>4828594455.6492777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4828594455.6492777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20119143.565205324</v>
      </c>
      <c r="L2256" s="455">
        <f t="shared" ca="1" si="142"/>
        <v>4848713599.2144833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4848713599.2144833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20202973.330060348</v>
      </c>
      <c r="L2257" s="455">
        <f t="shared" ca="1" si="142"/>
        <v>4868916572.5445433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4868916572.5445433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20287152.385602262</v>
      </c>
      <c r="L2258" s="455">
        <f t="shared" ca="1" si="142"/>
        <v>4889203724.9301453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4889203724.9301453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20371682.187208939</v>
      </c>
      <c r="L2259" s="455">
        <f t="shared" ca="1" si="142"/>
        <v>4909575407.1173544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4909575407.1173544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20456564.196322311</v>
      </c>
      <c r="L2260" s="455">
        <f t="shared" ca="1" si="142"/>
        <v>4930031971.3136768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4930031971.3136768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20541799.880473655</v>
      </c>
      <c r="L2261" s="455">
        <f t="shared" ca="1" si="142"/>
        <v>4950573771.1941509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4950573771.1941509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20627390.71330896</v>
      </c>
      <c r="L2262" s="455">
        <f t="shared" ca="1" si="142"/>
        <v>4971201161.9074602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4971201161.9074602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20713338.174614418</v>
      </c>
      <c r="L2263" s="455">
        <f t="shared" ca="1" si="142"/>
        <v>4991914500.0820742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4991914500.0820742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20799643.750341974</v>
      </c>
      <c r="L2264" s="455">
        <f t="shared" ca="1" si="142"/>
        <v>5012714143.8324165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5012714143.8324165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20886308.932635069</v>
      </c>
      <c r="L2265" s="455">
        <f t="shared" ca="1" si="142"/>
        <v>5033600452.7650518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5033600452.7650518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20973335.219854381</v>
      </c>
      <c r="L2266" s="455">
        <f t="shared" ca="1" si="142"/>
        <v>5054573787.9849062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5054573787.9849062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21060724.116603777</v>
      </c>
      <c r="L2267" s="455">
        <f t="shared" ca="1" si="142"/>
        <v>5075634512.10151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5075634512.10151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21148477.133756291</v>
      </c>
      <c r="L2268" s="455">
        <f t="shared" ca="1" si="142"/>
        <v>5096782989.2352667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5096782989.2352667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21236595.788480278</v>
      </c>
      <c r="L2269" s="455">
        <f t="shared" ca="1" si="142"/>
        <v>5118019585.0237465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5118019585.0237465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21325081.604265612</v>
      </c>
      <c r="L2270" s="455">
        <f t="shared" ca="1" si="142"/>
        <v>5139344666.6280117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5139344666.6280117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21413936.110950049</v>
      </c>
      <c r="L2271" s="455">
        <f t="shared" ca="1" si="142"/>
        <v>5160758602.7389622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5160758602.7389622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21503160.844745677</v>
      </c>
      <c r="L2272" s="455">
        <f t="shared" ca="1" si="142"/>
        <v>5182261763.5837078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5182261763.5837078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21592757.34826545</v>
      </c>
      <c r="L2273" s="455">
        <f t="shared" ca="1" si="142"/>
        <v>5203854520.9319735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5203854520.9319735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21682727.170549888</v>
      </c>
      <c r="L2274" s="455">
        <f t="shared" ca="1" si="142"/>
        <v>5225537248.1025238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5225537248.1025238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21773071.86709385</v>
      </c>
      <c r="L2275" s="455">
        <f t="shared" ca="1" si="142"/>
        <v>5247310319.9696178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5247310319.9696178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21863792.999873407</v>
      </c>
      <c r="L2276" s="455">
        <f t="shared" ca="1" si="142"/>
        <v>5269174112.969491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5269174112.969491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21954892.137372877</v>
      </c>
      <c r="L2277" s="455">
        <f t="shared" ca="1" si="142"/>
        <v>5291129005.106864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5291129005.106864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22046370.854611933</v>
      </c>
      <c r="L2278" s="455">
        <f t="shared" ca="1" si="142"/>
        <v>5313175375.9614763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5313175375.9614763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22138230.733172819</v>
      </c>
      <c r="L2279" s="455">
        <f t="shared" ca="1" si="142"/>
        <v>5335313606.6946487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5335313606.6946487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22230473.361227702</v>
      </c>
      <c r="L2280" s="455">
        <f t="shared" ca="1" si="142"/>
        <v>5357544080.0558767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5357544080.0558767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22323100.333566152</v>
      </c>
      <c r="L2281" s="455">
        <f t="shared" ca="1" si="142"/>
        <v>5379867180.3894424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5379867180.3894424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22416113.251622677</v>
      </c>
      <c r="L2282" s="455">
        <f t="shared" ca="1" si="142"/>
        <v>5402283293.6410656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5402283293.6410656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22509513.723504439</v>
      </c>
      <c r="L2283" s="455">
        <f t="shared" ca="1" si="142"/>
        <v>5424792807.3645697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5424792807.3645697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22603303.36401904</v>
      </c>
      <c r="L2284" s="455">
        <f t="shared" ca="1" si="142"/>
        <v>5447396110.7285891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5447396110.7285891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22697483.794702455</v>
      </c>
      <c r="L2285" s="455">
        <f t="shared" ca="1" si="142"/>
        <v>5470093594.5232916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5470093594.5232916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22792056.643847048</v>
      </c>
      <c r="L2286" s="455">
        <f t="shared" ca="1" si="142"/>
        <v>5492885651.1671391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5492885651.1671391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22887023.546529748</v>
      </c>
      <c r="L2287" s="455">
        <f t="shared" ca="1" si="142"/>
        <v>5515772674.7136688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5515772674.7136688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22982386.144640286</v>
      </c>
      <c r="L2288" s="455">
        <f t="shared" ca="1" si="142"/>
        <v>5538755060.8583088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5538755060.8583088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23078146.086909618</v>
      </c>
      <c r="L2289" s="455">
        <f t="shared" ca="1" si="142"/>
        <v>5561833206.9452181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5561833206.9452181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23174305.028938409</v>
      </c>
      <c r="L2290" s="455">
        <f t="shared" ca="1" si="142"/>
        <v>5585007511.9741564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5585007511.9741564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23270864.63322565</v>
      </c>
      <c r="L2291" s="455">
        <f t="shared" ca="1" si="142"/>
        <v>5608278376.6073818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5608278376.6073818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23367826.569197424</v>
      </c>
      <c r="L2292" s="455">
        <f t="shared" ca="1" si="142"/>
        <v>5631646203.1765795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5631646203.1765795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23465192.513235748</v>
      </c>
      <c r="L2293" s="455">
        <f t="shared" ca="1" si="142"/>
        <v>5655111395.6898155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5655111395.6898155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23562964.148707565</v>
      </c>
      <c r="L2294" s="455">
        <f t="shared" ca="1" si="142"/>
        <v>5678674359.8385229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5678674359.8385229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23661143.165993847</v>
      </c>
      <c r="L2295" s="455">
        <f t="shared" ca="1" si="142"/>
        <v>5702335503.0045166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5702335503.0045166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23759731.262518819</v>
      </c>
      <c r="L2296" s="455">
        <f t="shared" ca="1" si="142"/>
        <v>5726095234.2670355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5726095234.2670355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23858730.142779313</v>
      </c>
      <c r="L2297" s="455">
        <f t="shared" ca="1" si="142"/>
        <v>5749953964.4098148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5749953964.4098148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23958141.518374227</v>
      </c>
      <c r="L2298" s="455">
        <f t="shared" ca="1" si="142"/>
        <v>5773912105.9281893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5773912105.9281893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24057967.108034123</v>
      </c>
      <c r="L2299" s="455">
        <f t="shared" ca="1" si="142"/>
        <v>5797970073.0362234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5797970073.0362234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24158208.637650929</v>
      </c>
      <c r="L2300" s="455">
        <f t="shared" ca="1" si="142"/>
        <v>5822128281.6738739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5822128281.6738739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24258867.840307809</v>
      </c>
      <c r="L2301" s="455">
        <f t="shared" ca="1" si="142"/>
        <v>5846387149.5141821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5846387149.5141821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24359946.456309091</v>
      </c>
      <c r="L2302" s="455">
        <f t="shared" ca="1" si="142"/>
        <v>5870747095.9704914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5870747095.9704914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24461446.233210381</v>
      </c>
      <c r="L2303" s="455">
        <f t="shared" ref="L2303:L2557" ca="1" si="147">I2303-J2303+K2303</f>
        <v>5895208542.203702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5895208542.203702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24563368.92584876</v>
      </c>
      <c r="L2304" s="455">
        <f t="shared" ca="1" si="147"/>
        <v>5919771911.1295509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5919771911.1295509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24665716.296373129</v>
      </c>
      <c r="L2305" s="455">
        <f t="shared" ca="1" si="147"/>
        <v>5944437627.4259243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5944437627.4259243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24768490.114274684</v>
      </c>
      <c r="L2306" s="455">
        <f t="shared" ca="1" si="147"/>
        <v>5969206117.5401993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5969206117.5401993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24871692.156417497</v>
      </c>
      <c r="L2307" s="455">
        <f t="shared" ca="1" si="147"/>
        <v>5994077809.6966171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5994077809.6966171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24975324.207069237</v>
      </c>
      <c r="L2308" s="455">
        <f t="shared" ca="1" si="147"/>
        <v>6019053133.9036865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6019053133.9036865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25079388.057932027</v>
      </c>
      <c r="L2309" s="455">
        <f t="shared" ca="1" si="147"/>
        <v>6044132521.9616184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6044132521.9616184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25183885.50817341</v>
      </c>
      <c r="L2310" s="455">
        <f t="shared" ca="1" si="147"/>
        <v>6069316407.4697914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6069316407.4697914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25288818.364457466</v>
      </c>
      <c r="L2311" s="455">
        <f t="shared" ca="1" si="147"/>
        <v>6094605225.8342485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6094605225.8342485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25394188.440976035</v>
      </c>
      <c r="L2312" s="455">
        <f t="shared" ca="1" si="147"/>
        <v>6119999414.2752247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6119999414.2752247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25499997.559480101</v>
      </c>
      <c r="L2313" s="455">
        <f t="shared" ca="1" si="147"/>
        <v>6145499411.8347044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6145499411.8347044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25606247.549311269</v>
      </c>
      <c r="L2314" s="455">
        <f t="shared" ca="1" si="147"/>
        <v>6171105659.384016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6171105659.384016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25712940.247433402</v>
      </c>
      <c r="L2315" s="455">
        <f t="shared" ca="1" si="147"/>
        <v>6196818599.6314497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6196818599.6314497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25820077.498464372</v>
      </c>
      <c r="L2316" s="455">
        <f t="shared" ca="1" si="147"/>
        <v>6222638677.1299143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6222638677.1299143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25927661.154707976</v>
      </c>
      <c r="L2317" s="455">
        <f t="shared" ca="1" si="147"/>
        <v>6248566338.2846222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6248566338.2846222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26035693.076185927</v>
      </c>
      <c r="L2318" s="455">
        <f t="shared" ca="1" si="147"/>
        <v>6274602031.3608084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6274602031.3608084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26144175.130670033</v>
      </c>
      <c r="L2319" s="455">
        <f t="shared" ca="1" si="147"/>
        <v>6300746206.491478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6300746206.491478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26253109.193714492</v>
      </c>
      <c r="L2320" s="455">
        <f t="shared" ca="1" si="147"/>
        <v>6326999315.6851921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6326999315.6851921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26362497.148688301</v>
      </c>
      <c r="L2321" s="455">
        <f t="shared" ca="1" si="147"/>
        <v>6353361812.8338804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6353361812.8338804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26472340.886807837</v>
      </c>
      <c r="L2322" s="455">
        <f t="shared" ca="1" si="147"/>
        <v>6379834153.7206879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6379834153.7206879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26582642.307169534</v>
      </c>
      <c r="L2323" s="455">
        <f t="shared" ca="1" si="147"/>
        <v>6406416796.0278578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6406416796.0278578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26693403.316782739</v>
      </c>
      <c r="L2324" s="455">
        <f t="shared" ca="1" si="147"/>
        <v>6433110199.3446407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6433110199.3446407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26804625.830602668</v>
      </c>
      <c r="L2325" s="455">
        <f t="shared" ca="1" si="147"/>
        <v>6459914825.1752434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6459914825.1752434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26916311.771563515</v>
      </c>
      <c r="L2326" s="455">
        <f t="shared" ca="1" si="147"/>
        <v>6486831136.9468069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6486831136.9468069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27028463.070611697</v>
      </c>
      <c r="L2327" s="455">
        <f t="shared" ca="1" si="147"/>
        <v>6513859600.0174189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6513859600.0174189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27141081.666739244</v>
      </c>
      <c r="L2328" s="455">
        <f t="shared" ca="1" si="147"/>
        <v>6541000681.6841583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6541000681.6841583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27254169.507017326</v>
      </c>
      <c r="L2329" s="455">
        <f t="shared" ca="1" si="147"/>
        <v>6568254851.1911755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6568254851.1911755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27367728.546629898</v>
      </c>
      <c r="L2330" s="455">
        <f t="shared" ca="1" si="147"/>
        <v>6595622579.7378054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6595622579.7378054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27481760.748907521</v>
      </c>
      <c r="L2331" s="455">
        <f t="shared" ca="1" si="147"/>
        <v>6623104340.4867125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6623104340.4867125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27596268.085361302</v>
      </c>
      <c r="L2332" s="455">
        <f t="shared" ca="1" si="147"/>
        <v>6650700608.5720739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6650700608.5720739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27711252.535716973</v>
      </c>
      <c r="L2333" s="455">
        <f t="shared" ca="1" si="147"/>
        <v>6678411861.1077909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6678411861.1077909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27826716.087949127</v>
      </c>
      <c r="L2334" s="455">
        <f t="shared" ca="1" si="147"/>
        <v>6706238577.1957397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6706238577.1957397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27942660.738315582</v>
      </c>
      <c r="L2335" s="455">
        <f t="shared" ca="1" si="147"/>
        <v>6734181237.9340553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6734181237.9340553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28059088.491391897</v>
      </c>
      <c r="L2336" s="455">
        <f t="shared" ca="1" si="147"/>
        <v>6762240326.4254475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6762240326.4254475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28176001.360106032</v>
      </c>
      <c r="L2337" s="455">
        <f t="shared" ca="1" si="147"/>
        <v>6790416327.7855539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6790416327.7855539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28293401.365773141</v>
      </c>
      <c r="L2338" s="455">
        <f t="shared" ca="1" si="147"/>
        <v>6818709729.1513271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6818709729.1513271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28411290.538130525</v>
      </c>
      <c r="L2339" s="455">
        <f t="shared" ca="1" si="147"/>
        <v>6847121019.6894579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6847121019.6894579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28529670.915372737</v>
      </c>
      <c r="L2340" s="455">
        <f t="shared" ca="1" si="147"/>
        <v>6875650690.6048307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6875650690.6048307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28648544.544186793</v>
      </c>
      <c r="L2341" s="455">
        <f t="shared" ca="1" si="147"/>
        <v>6904299235.1490173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6904299235.1490173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28767913.479787577</v>
      </c>
      <c r="L2342" s="455">
        <f t="shared" ca="1" si="147"/>
        <v>6933067148.6288052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6933067148.6288052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28887779.78595335</v>
      </c>
      <c r="L2343" s="455">
        <f t="shared" ca="1" si="147"/>
        <v>6961954928.4147587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6961954928.4147587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29008145.535061497</v>
      </c>
      <c r="L2344" s="455">
        <f t="shared" ca="1" si="147"/>
        <v>6990963073.9498205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6990963073.9498205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29129012.808124255</v>
      </c>
      <c r="L2345" s="455">
        <f t="shared" ca="1" si="147"/>
        <v>7020092086.7579451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7020092086.7579451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29250383.694824766</v>
      </c>
      <c r="L2346" s="455">
        <f t="shared" ca="1" si="147"/>
        <v>7049342470.4527702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7049342470.4527702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29372260.293553207</v>
      </c>
      <c r="L2347" s="455">
        <f t="shared" ca="1" si="147"/>
        <v>7078714730.7463236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7078714730.7463236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29494644.711443014</v>
      </c>
      <c r="L2348" s="455">
        <f t="shared" ca="1" si="147"/>
        <v>7108209375.4577665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7108209375.4577665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29617539.06440736</v>
      </c>
      <c r="L2349" s="455">
        <f t="shared" ca="1" si="147"/>
        <v>7137826914.5221739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7137826914.5221739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29740945.477175724</v>
      </c>
      <c r="L2350" s="455">
        <f t="shared" ca="1" si="147"/>
        <v>7167567859.9993496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7167567859.9993496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29864866.083330624</v>
      </c>
      <c r="L2351" s="455">
        <f t="shared" ca="1" si="147"/>
        <v>7197432726.0826797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7197432726.0826797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29989303.025344495</v>
      </c>
      <c r="L2352" s="455">
        <f t="shared" ca="1" si="147"/>
        <v>7227422029.1080246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7227422029.1080246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30114258.45461677</v>
      </c>
      <c r="L2353" s="455">
        <f t="shared" ca="1" si="147"/>
        <v>7257536287.5626411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7257536287.5626411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30239734.531511005</v>
      </c>
      <c r="L2354" s="455">
        <f t="shared" ca="1" si="147"/>
        <v>7287776022.0941525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7287776022.0941525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30365733.425392296</v>
      </c>
      <c r="L2355" s="455">
        <f t="shared" ca="1" si="147"/>
        <v>7318141755.5195446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7318141755.5195446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30492257.314664774</v>
      </c>
      <c r="L2356" s="455">
        <f t="shared" ca="1" si="147"/>
        <v>7348634012.8342094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7348634012.8342094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30619308.3868092</v>
      </c>
      <c r="L2357" s="455">
        <f t="shared" ca="1" si="147"/>
        <v>7379253321.2210188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7379253321.2210188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30746888.838420913</v>
      </c>
      <c r="L2358" s="455">
        <f t="shared" ca="1" si="147"/>
        <v>7410000210.0594397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7410000210.0594397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30875000.875247668</v>
      </c>
      <c r="L2359" s="455">
        <f t="shared" ca="1" si="147"/>
        <v>7440875210.9346876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7440875210.9346876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31003646.712227866</v>
      </c>
      <c r="L2360" s="455">
        <f t="shared" ca="1" si="147"/>
        <v>7471878857.6469154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7471878857.6469154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31132828.573528815</v>
      </c>
      <c r="L2361" s="455">
        <f t="shared" ca="1" si="147"/>
        <v>7503011686.2204447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7503011686.2204447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31262548.692585185</v>
      </c>
      <c r="L2362" s="455">
        <f t="shared" ca="1" si="147"/>
        <v>7534274234.9130297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7534274234.9130297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31392809.312137626</v>
      </c>
      <c r="L2363" s="455">
        <f t="shared" ca="1" si="147"/>
        <v>7565667044.2251673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7565667044.2251673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31523612.684271529</v>
      </c>
      <c r="L2364" s="455">
        <f t="shared" ca="1" si="147"/>
        <v>7597190656.9094391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7597190656.9094391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31654961.070455991</v>
      </c>
      <c r="L2365" s="455">
        <f t="shared" ca="1" si="147"/>
        <v>7628845617.9798946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7628845617.9798946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31786856.741582897</v>
      </c>
      <c r="L2366" s="455">
        <f t="shared" ca="1" si="147"/>
        <v>7660632474.7214775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7660632474.7214775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31919301.978006154</v>
      </c>
      <c r="L2367" s="455">
        <f t="shared" ca="1" si="147"/>
        <v>7692551776.6994839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7692551776.6994839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32052299.069581181</v>
      </c>
      <c r="L2368" s="455">
        <f t="shared" ca="1" si="147"/>
        <v>7724604075.7690649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7724604075.7690649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32185850.315704439</v>
      </c>
      <c r="L2369" s="455">
        <f t="shared" ca="1" si="147"/>
        <v>7756789926.0847692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7756789926.0847692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32319958.025353204</v>
      </c>
      <c r="L2370" s="455">
        <f t="shared" ca="1" si="147"/>
        <v>7789109884.1101227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7789109884.1101227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32454624.517125506</v>
      </c>
      <c r="L2371" s="455">
        <f t="shared" ca="1" si="147"/>
        <v>7821564508.6272478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7821564508.6272478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32589852.1192802</v>
      </c>
      <c r="L2372" s="455">
        <f t="shared" ca="1" si="147"/>
        <v>7854154360.7465277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7854154360.7465277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32725643.1697772</v>
      </c>
      <c r="L2373" s="455">
        <f t="shared" ca="1" si="147"/>
        <v>7886880003.9163046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7886880003.9163046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32862000.016317938</v>
      </c>
      <c r="L2374" s="455">
        <f t="shared" ca="1" si="147"/>
        <v>7919742003.9326229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7919742003.9326229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32998925.016385924</v>
      </c>
      <c r="L2375" s="455">
        <f t="shared" ca="1" si="147"/>
        <v>7952740928.9490089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7952740928.9490089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33136420.537287537</v>
      </c>
      <c r="L2376" s="455">
        <f t="shared" ca="1" si="147"/>
        <v>7985877349.4862967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7985877349.4862967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33274488.956192903</v>
      </c>
      <c r="L2377" s="455">
        <f t="shared" ca="1" si="147"/>
        <v>8019151838.4424896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8019151838.4424896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33413132.660177041</v>
      </c>
      <c r="L2378" s="455">
        <f t="shared" ca="1" si="147"/>
        <v>8052564971.1026669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8052564971.1026669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33552354.046261106</v>
      </c>
      <c r="L2379" s="455">
        <f t="shared" ca="1" si="147"/>
        <v>8086117325.1489277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8086117325.1489277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33692155.521453872</v>
      </c>
      <c r="L2380" s="455">
        <f t="shared" ca="1" si="147"/>
        <v>8119809480.6703815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8119809480.6703815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33832539.502793252</v>
      </c>
      <c r="L2381" s="455">
        <f t="shared" ca="1" si="147"/>
        <v>8153642020.1731749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8153642020.1731749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33973508.417388231</v>
      </c>
      <c r="L2382" s="455">
        <f t="shared" ca="1" si="147"/>
        <v>8187615528.5905628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8187615528.5905628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34115064.702460684</v>
      </c>
      <c r="L2383" s="455">
        <f t="shared" ca="1" si="147"/>
        <v>8221730593.2930231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8221730593.2930231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34257210.805387594</v>
      </c>
      <c r="L2384" s="455">
        <f t="shared" ca="1" si="147"/>
        <v>8255987804.0984106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8255987804.0984106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34399949.18374338</v>
      </c>
      <c r="L2385" s="455">
        <f t="shared" ca="1" si="147"/>
        <v>8290387753.2821541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8290387753.2821541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34543282.305342309</v>
      </c>
      <c r="L2386" s="455">
        <f t="shared" ca="1" si="147"/>
        <v>8324931035.5874968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8324931035.5874968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34687212.648281239</v>
      </c>
      <c r="L2387" s="455">
        <f t="shared" ca="1" si="147"/>
        <v>8359618248.2357779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8359618248.2357779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34831742.700982407</v>
      </c>
      <c r="L2388" s="455">
        <f t="shared" ca="1" si="147"/>
        <v>8394449990.9367599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8394449990.9367599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34976874.962236501</v>
      </c>
      <c r="L2389" s="455">
        <f t="shared" ca="1" si="147"/>
        <v>8429426865.8989964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8429426865.8989964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35122611.941245817</v>
      </c>
      <c r="L2390" s="455">
        <f t="shared" ca="1" si="147"/>
        <v>8464549477.8402424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8464549477.8402424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35268956.157667674</v>
      </c>
      <c r="L2391" s="455">
        <f t="shared" ca="1" si="147"/>
        <v>8499818433.9979105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8499818433.9979105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35415910.141657963</v>
      </c>
      <c r="L2392" s="455">
        <f t="shared" ca="1" si="147"/>
        <v>8535234344.1395683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8535234344.1395683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35563476.43391487</v>
      </c>
      <c r="L2393" s="455">
        <f t="shared" ca="1" si="147"/>
        <v>8570797820.5734835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8570797820.5734835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35711657.585722849</v>
      </c>
      <c r="L2394" s="455">
        <f t="shared" ca="1" si="147"/>
        <v>8606509478.1592064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8606509478.1592064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35860456.158996694</v>
      </c>
      <c r="L2395" s="455">
        <f t="shared" ca="1" si="147"/>
        <v>8642369934.318203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8642369934.318203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36009874.726325847</v>
      </c>
      <c r="L2396" s="455">
        <f t="shared" ca="1" si="147"/>
        <v>8678379809.044529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8678379809.044529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36159915.871018872</v>
      </c>
      <c r="L2397" s="455">
        <f t="shared" ca="1" si="147"/>
        <v>8714539724.9155483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8714539724.9155483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36310582.187148117</v>
      </c>
      <c r="L2398" s="455">
        <f t="shared" ca="1" si="147"/>
        <v>8750850307.1026974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8750850307.1026974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36461876.27959457</v>
      </c>
      <c r="L2399" s="455">
        <f t="shared" ca="1" si="147"/>
        <v>8787312183.3822918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8787312183.3822918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36613800.764092885</v>
      </c>
      <c r="L2400" s="455">
        <f t="shared" ca="1" si="147"/>
        <v>8823925984.1463852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8823925984.1463852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36766358.267276607</v>
      </c>
      <c r="L2401" s="455">
        <f t="shared" ca="1" si="147"/>
        <v>8860692342.413662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8860692342.413662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36919551.426723592</v>
      </c>
      <c r="L2402" s="455">
        <f t="shared" ca="1" si="147"/>
        <v>8897611893.8403854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8897611893.8403854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37073382.891001604</v>
      </c>
      <c r="L2403" s="455">
        <f t="shared" ca="1" si="147"/>
        <v>8934685276.7313862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8934685276.7313862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37227855.319714107</v>
      </c>
      <c r="L2404" s="455">
        <f t="shared" ca="1" si="147"/>
        <v>8971913132.0510998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8971913132.0510998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37382971.383546248</v>
      </c>
      <c r="L2405" s="455">
        <f t="shared" ca="1" si="147"/>
        <v>9009296103.4346466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9009296103.4346466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37538733.764311031</v>
      </c>
      <c r="L2406" s="455">
        <f t="shared" ca="1" si="147"/>
        <v>9046834837.1989574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9046834837.1989574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37695145.154995658</v>
      </c>
      <c r="L2407" s="455">
        <f t="shared" ca="1" si="147"/>
        <v>9084529982.3539524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9084529982.3539524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37852208.259808138</v>
      </c>
      <c r="L2408" s="455">
        <f t="shared" ca="1" si="147"/>
        <v>9122382190.61376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9122382190.61376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38009925.794224001</v>
      </c>
      <c r="L2409" s="455">
        <f t="shared" ca="1" si="147"/>
        <v>9160392116.4079838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9160392116.4079838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38168300.485033266</v>
      </c>
      <c r="L2410" s="455">
        <f t="shared" ca="1" si="147"/>
        <v>9198560416.8930168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9198560416.8930168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38327335.070387572</v>
      </c>
      <c r="L2411" s="455">
        <f t="shared" ca="1" si="147"/>
        <v>9236887751.9634037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9236887751.9634037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38487032.299847513</v>
      </c>
      <c r="L2412" s="455">
        <f t="shared" ca="1" si="147"/>
        <v>9275374784.2632504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9275374784.2632504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38647394.934430212</v>
      </c>
      <c r="L2413" s="455">
        <f t="shared" ca="1" si="147"/>
        <v>9314022179.1976814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9314022179.1976814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38808425.746657006</v>
      </c>
      <c r="L2414" s="455">
        <f t="shared" ca="1" si="147"/>
        <v>9352830604.9443378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9352830604.9443378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38970127.520601407</v>
      </c>
      <c r="L2415" s="455">
        <f t="shared" ca="1" si="147"/>
        <v>9391800732.4649391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9391800732.4649391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39132503.051937245</v>
      </c>
      <c r="L2416" s="455">
        <f t="shared" ca="1" si="147"/>
        <v>9430933235.5168762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9430933235.5168762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39295555.147986986</v>
      </c>
      <c r="L2417" s="455">
        <f t="shared" ca="1" si="147"/>
        <v>9470228790.6648636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9470228790.6648636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39459286.627770267</v>
      </c>
      <c r="L2418" s="455">
        <f t="shared" ca="1" si="147"/>
        <v>9509688077.2926331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9509688077.2926331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39623700.322052635</v>
      </c>
      <c r="L2419" s="455">
        <f t="shared" ca="1" si="147"/>
        <v>9549311777.6146851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9549311777.6146851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39788799.073394522</v>
      </c>
      <c r="L2420" s="455">
        <f t="shared" ca="1" si="147"/>
        <v>9589100576.6880798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9589100576.6880798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39954585.736200333</v>
      </c>
      <c r="L2421" s="455">
        <f t="shared" ca="1" si="147"/>
        <v>9629055162.4242802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9629055162.4242802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40121063.176767834</v>
      </c>
      <c r="L2422" s="455">
        <f t="shared" ca="1" si="147"/>
        <v>9669176225.6010475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9669176225.6010475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40288234.273337699</v>
      </c>
      <c r="L2423" s="455">
        <f t="shared" ca="1" si="147"/>
        <v>9709464459.8743858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9709464459.8743858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40456101.916143276</v>
      </c>
      <c r="L2424" s="455">
        <f t="shared" ca="1" si="147"/>
        <v>9749920561.7905293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9749920561.7905293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40624669.007460535</v>
      </c>
      <c r="L2425" s="455">
        <f t="shared" ca="1" si="147"/>
        <v>9790545230.7979889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9790545230.7979889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40793938.461658284</v>
      </c>
      <c r="L2426" s="455">
        <f t="shared" ca="1" si="147"/>
        <v>9831339169.2596474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9831339169.2596474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40963913.205248527</v>
      </c>
      <c r="L2427" s="455">
        <f t="shared" ca="1" si="147"/>
        <v>9872303082.4648952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9872303082.4648952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41134596.176937066</v>
      </c>
      <c r="L2428" s="455">
        <f t="shared" ca="1" si="147"/>
        <v>9913437678.6418324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9913437678.6418324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41305990.327674299</v>
      </c>
      <c r="L2429" s="455">
        <f t="shared" ca="1" si="147"/>
        <v>9954743668.9695072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9954743668.9695072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41478098.620706283</v>
      </c>
      <c r="L2430" s="455">
        <f t="shared" ca="1" si="147"/>
        <v>9996221767.5902138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9996221767.5902138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41650924.031625889</v>
      </c>
      <c r="L2431" s="455">
        <f t="shared" ca="1" si="147"/>
        <v>10037872691.62184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10037872691.62184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41824469.548424333</v>
      </c>
      <c r="L2432" s="455">
        <f t="shared" ca="1" si="147"/>
        <v>10079697161.170263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10079697161.170263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41998738.171542764</v>
      </c>
      <c r="L2433" s="455">
        <f t="shared" ca="1" si="147"/>
        <v>10121695899.341806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10121695899.341806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42173732.913924195</v>
      </c>
      <c r="L2434" s="455">
        <f t="shared" ca="1" si="147"/>
        <v>10163869632.25573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10163869632.25573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42349456.801065542</v>
      </c>
      <c r="L2435" s="455">
        <f t="shared" ca="1" si="147"/>
        <v>10206219089.056795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10206219089.056795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42525912.871069983</v>
      </c>
      <c r="L2436" s="455">
        <f t="shared" ca="1" si="147"/>
        <v>10248745001.927866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10248745001.927866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42703104.174699441</v>
      </c>
      <c r="L2437" s="455">
        <f t="shared" ca="1" si="147"/>
        <v>10291448106.102566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10291448106.102566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42881033.775427356</v>
      </c>
      <c r="L2438" s="455">
        <f t="shared" ca="1" si="147"/>
        <v>10334329139.877993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10334329139.877993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43059704.749491632</v>
      </c>
      <c r="L2439" s="455">
        <f t="shared" ca="1" si="147"/>
        <v>10377388844.627483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10377388844.627483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43239120.18594785</v>
      </c>
      <c r="L2440" s="455">
        <f t="shared" ca="1" si="147"/>
        <v>10420627964.813431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10420627964.813431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43419283.186722629</v>
      </c>
      <c r="L2441" s="455">
        <f t="shared" ca="1" si="147"/>
        <v>10464047248.000153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10464047248.000153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43600196.8666673</v>
      </c>
      <c r="L2442" s="455">
        <f t="shared" ca="1" si="147"/>
        <v>10507647444.866819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10507647444.866819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43781864.353611745</v>
      </c>
      <c r="L2443" s="455">
        <f t="shared" ca="1" si="147"/>
        <v>10551429309.22043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10551429309.22043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43964288.788418457</v>
      </c>
      <c r="L2444" s="455">
        <f t="shared" ca="1" si="147"/>
        <v>10595393598.008848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10595393598.008848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44147473.325036868</v>
      </c>
      <c r="L2445" s="455">
        <f t="shared" ca="1" si="147"/>
        <v>10639541071.333885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10639541071.333885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44331421.130557857</v>
      </c>
      <c r="L2446" s="455">
        <f t="shared" ca="1" si="147"/>
        <v>10683872492.464443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10683872492.464443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44516135.385268509</v>
      </c>
      <c r="L2447" s="455">
        <f t="shared" ca="1" si="147"/>
        <v>10728388627.849712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10728388627.849712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44701619.282707132</v>
      </c>
      <c r="L2448" s="455">
        <f t="shared" ca="1" si="147"/>
        <v>10773090247.13242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10773090247.13242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44887876.029718414</v>
      </c>
      <c r="L2449" s="455">
        <f t="shared" ca="1" si="147"/>
        <v>10817978123.162138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10817978123.162138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45074908.846508905</v>
      </c>
      <c r="L2450" s="455">
        <f t="shared" ca="1" si="147"/>
        <v>10863053032.008646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10863053032.008646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45262720.966702692</v>
      </c>
      <c r="L2451" s="455">
        <f t="shared" ca="1" si="147"/>
        <v>10908315752.975349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10908315752.975349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45451315.637397289</v>
      </c>
      <c r="L2452" s="455">
        <f t="shared" ca="1" si="147"/>
        <v>10953767068.612747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10953767068.612747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45640696.11921978</v>
      </c>
      <c r="L2453" s="455">
        <f t="shared" ca="1" si="147"/>
        <v>10999407764.731968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10999407764.731968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45830865.686383203</v>
      </c>
      <c r="L2454" s="455">
        <f t="shared" ca="1" si="147"/>
        <v>11045238630.41835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11045238630.41835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46021827.626743123</v>
      </c>
      <c r="L2455" s="455">
        <f t="shared" ca="1" si="147"/>
        <v>11091260458.045094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11091260458.045094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46213585.241854556</v>
      </c>
      <c r="L2456" s="455">
        <f t="shared" ca="1" si="147"/>
        <v>11137474043.286947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11137474043.286947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46406141.847028948</v>
      </c>
      <c r="L2457" s="455">
        <f t="shared" ca="1" si="147"/>
        <v>11183880185.133976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11183880185.133976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46599500.771391563</v>
      </c>
      <c r="L2458" s="455">
        <f t="shared" ca="1" si="147"/>
        <v>11230479685.905367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11230479685.905367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46793665.357939027</v>
      </c>
      <c r="L2459" s="455">
        <f t="shared" ca="1" si="147"/>
        <v>11277273351.263306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11277273351.263306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46988638.963597104</v>
      </c>
      <c r="L2460" s="455">
        <f t="shared" ca="1" si="147"/>
        <v>11324261990.226902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11324261990.226902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47184424.959278755</v>
      </c>
      <c r="L2461" s="455">
        <f t="shared" ca="1" si="147"/>
        <v>11371446415.18618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11371446415.18618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47381026.729942419</v>
      </c>
      <c r="L2462" s="455">
        <f t="shared" ca="1" si="147"/>
        <v>11418827441.916122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11418827441.916122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47578447.674650513</v>
      </c>
      <c r="L2463" s="455">
        <f t="shared" ca="1" si="147"/>
        <v>11466405889.590773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11466405889.590773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47776691.206628218</v>
      </c>
      <c r="L2464" s="455">
        <f t="shared" ca="1" si="147"/>
        <v>11514182580.797401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11514182580.797401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47975760.753322504</v>
      </c>
      <c r="L2465" s="455">
        <f t="shared" ca="1" si="147"/>
        <v>11562158341.550724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11562158341.550724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48175659.756461352</v>
      </c>
      <c r="L2466" s="455">
        <f t="shared" ca="1" si="147"/>
        <v>11610334001.307186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11610334001.307186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48376391.672113277</v>
      </c>
      <c r="L2467" s="455">
        <f t="shared" ca="1" si="147"/>
        <v>11658710392.9793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11658710392.9793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48577959.970747083</v>
      </c>
      <c r="L2468" s="455">
        <f t="shared" ca="1" si="147"/>
        <v>11707288352.950047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11707288352.950047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48780368.137291864</v>
      </c>
      <c r="L2469" s="455">
        <f t="shared" ca="1" si="147"/>
        <v>11756068721.087337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11756068721.087337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48983619.671197236</v>
      </c>
      <c r="L2470" s="455">
        <f t="shared" ca="1" si="147"/>
        <v>11805052340.758535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11805052340.758535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49187718.086493894</v>
      </c>
      <c r="L2471" s="455">
        <f t="shared" ca="1" si="147"/>
        <v>11854240058.84503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11854240058.84503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49392666.911854289</v>
      </c>
      <c r="L2472" s="455">
        <f t="shared" ca="1" si="147"/>
        <v>11903632725.756884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11903632725.756884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49598469.690653682</v>
      </c>
      <c r="L2473" s="455">
        <f t="shared" ca="1" si="147"/>
        <v>11953231195.447536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11953231195.447536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49805129.981031403</v>
      </c>
      <c r="L2474" s="455">
        <f t="shared" ca="1" si="147"/>
        <v>12003036325.428568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12003036325.428568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50012651.355952367</v>
      </c>
      <c r="L2475" s="455">
        <f t="shared" ca="1" si="147"/>
        <v>12053048976.784521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12053048976.784521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50221037.403268836</v>
      </c>
      <c r="L2476" s="455">
        <f t="shared" ca="1" si="147"/>
        <v>12103270014.18779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12103270014.18779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50430291.725782454</v>
      </c>
      <c r="L2477" s="455">
        <f t="shared" ca="1" si="147"/>
        <v>12153700305.913572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12153700305.913572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50640417.941306554</v>
      </c>
      <c r="L2478" s="455">
        <f t="shared" ca="1" si="147"/>
        <v>12204340723.854879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12204340723.854879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50851419.682728663</v>
      </c>
      <c r="L2479" s="455">
        <f t="shared" ca="1" si="147"/>
        <v>12255192143.537607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12255192143.537607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51063300.598073363</v>
      </c>
      <c r="L2480" s="455">
        <f t="shared" ca="1" si="147"/>
        <v>12306255444.135681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12306255444.135681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51276064.350565337</v>
      </c>
      <c r="L2481" s="455">
        <f t="shared" ca="1" si="147"/>
        <v>12357531508.486246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12357531508.486246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51489714.618692689</v>
      </c>
      <c r="L2482" s="455">
        <f t="shared" ca="1" si="147"/>
        <v>12409021223.104939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12409021223.104939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51704255.096270576</v>
      </c>
      <c r="L2483" s="455">
        <f t="shared" ca="1" si="147"/>
        <v>12460725478.20121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12460725478.20121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51919689.492505044</v>
      </c>
      <c r="L2484" s="455">
        <f t="shared" ca="1" si="147"/>
        <v>12512645167.693714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12512645167.693714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52136021.532057144</v>
      </c>
      <c r="L2485" s="455">
        <f t="shared" ca="1" si="147"/>
        <v>12564781189.225771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12564781189.225771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52353254.955107376</v>
      </c>
      <c r="L2486" s="455">
        <f t="shared" ca="1" si="147"/>
        <v>12617134444.180878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12617134444.180878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52571393.517420322</v>
      </c>
      <c r="L2487" s="455">
        <f t="shared" ca="1" si="147"/>
        <v>12669705837.698298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12669705837.698298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52790440.990409575</v>
      </c>
      <c r="L2488" s="455">
        <f t="shared" ca="1" si="147"/>
        <v>12722496278.688707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12722496278.688707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53010401.161202945</v>
      </c>
      <c r="L2489" s="455">
        <f t="shared" ca="1" si="147"/>
        <v>12775506679.849911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12775506679.849911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53231277.832707964</v>
      </c>
      <c r="L2490" s="455">
        <f t="shared" ca="1" si="147"/>
        <v>12828737957.682619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12828737957.682619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53453074.823677577</v>
      </c>
      <c r="L2491" s="455">
        <f t="shared" ca="1" si="147"/>
        <v>12882191032.506296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12882191032.506296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53675795.968776233</v>
      </c>
      <c r="L2492" s="455">
        <f t="shared" ca="1" si="147"/>
        <v>12935866828.475073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12935866828.475073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53899445.118646137</v>
      </c>
      <c r="L2493" s="455">
        <f t="shared" ca="1" si="147"/>
        <v>12989766273.593719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12989766273.593719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54124026.139973827</v>
      </c>
      <c r="L2494" s="455">
        <f t="shared" ca="1" si="147"/>
        <v>13043890299.733694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13043890299.733694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54349542.915557057</v>
      </c>
      <c r="L2495" s="455">
        <f t="shared" ca="1" si="147"/>
        <v>13098239842.649252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13098239842.649252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54575999.344371885</v>
      </c>
      <c r="L2496" s="455">
        <f t="shared" ca="1" si="147"/>
        <v>13152815841.993624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13152815841.993624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54803399.3416401</v>
      </c>
      <c r="L2497" s="455">
        <f t="shared" ca="1" si="147"/>
        <v>13207619241.335264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13207619241.335264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55031746.83889693</v>
      </c>
      <c r="L2498" s="455">
        <f t="shared" ca="1" si="147"/>
        <v>13262650988.174162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13262650988.174162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55261045.78405901</v>
      </c>
      <c r="L2499" s="455">
        <f t="shared" ca="1" si="147"/>
        <v>13317912033.958221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13317912033.958221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55491300.14149259</v>
      </c>
      <c r="L2500" s="455">
        <f t="shared" ca="1" si="147"/>
        <v>13373403334.099714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13373403334.099714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55722513.89208214</v>
      </c>
      <c r="L2501" s="455">
        <f t="shared" ca="1" si="147"/>
        <v>13429125847.991796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13429125847.991796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55954691.033299148</v>
      </c>
      <c r="L2502" s="455">
        <f t="shared" ca="1" si="147"/>
        <v>13485080539.025095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13485080539.025095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56187835.579271227</v>
      </c>
      <c r="L2503" s="455">
        <f t="shared" ca="1" si="147"/>
        <v>13541268374.604366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13541268374.604366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56421951.560851522</v>
      </c>
      <c r="L2504" s="455">
        <f t="shared" ca="1" si="147"/>
        <v>13597690326.165218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13597690326.165218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56657043.02568841</v>
      </c>
      <c r="L2505" s="455">
        <f t="shared" ca="1" si="147"/>
        <v>13654347369.190907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13654347369.190907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56893114.03829544</v>
      </c>
      <c r="L2506" s="455">
        <f t="shared" ca="1" si="147"/>
        <v>13711240483.229202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13711240483.229202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57130168.680121675</v>
      </c>
      <c r="L2507" s="455">
        <f t="shared" ca="1" si="147"/>
        <v>13768370651.909325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13768370651.909325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57368211.049622193</v>
      </c>
      <c r="L2508" s="455">
        <f t="shared" ca="1" si="147"/>
        <v>13825738862.958946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13825738862.958946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57607245.262328945</v>
      </c>
      <c r="L2509" s="455">
        <f t="shared" ca="1" si="147"/>
        <v>13883346108.221275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13883346108.221275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57847275.450921983</v>
      </c>
      <c r="L2510" s="455">
        <f t="shared" ca="1" si="147"/>
        <v>13941193383.672197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13941193383.672197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58088305.765300818</v>
      </c>
      <c r="L2511" s="455">
        <f t="shared" ca="1" si="147"/>
        <v>13999281689.437498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13999281689.437498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58330340.372656241</v>
      </c>
      <c r="L2512" s="455">
        <f t="shared" ca="1" si="147"/>
        <v>14057612029.810154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14057612029.810154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58573383.457542308</v>
      </c>
      <c r="L2513" s="455">
        <f t="shared" ca="1" si="147"/>
        <v>14116185413.267696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14116185413.267696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58817439.221948735</v>
      </c>
      <c r="L2514" s="455">
        <f t="shared" ca="1" si="147"/>
        <v>14175002852.489645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14175002852.489645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59062511.885373525</v>
      </c>
      <c r="L2515" s="455">
        <f t="shared" ca="1" si="147"/>
        <v>14234065364.375019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14234065364.375019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59308605.68489591</v>
      </c>
      <c r="L2516" s="455">
        <f t="shared" ca="1" si="147"/>
        <v>14293373970.059916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14293373970.059916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59555724.875249647</v>
      </c>
      <c r="L2517" s="455">
        <f t="shared" ca="1" si="147"/>
        <v>14352929694.935165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14352929694.935165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59803873.728896521</v>
      </c>
      <c r="L2518" s="455">
        <f t="shared" ca="1" si="147"/>
        <v>14412733568.664063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14412733568.664063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60053056.536100261</v>
      </c>
      <c r="L2519" s="455">
        <f t="shared" ca="1" si="147"/>
        <v>14472786625.200163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14472786625.200163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60303277.605000667</v>
      </c>
      <c r="L2520" s="455">
        <f t="shared" ca="1" si="147"/>
        <v>14533089902.805164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14533089902.805164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60554541.26168818</v>
      </c>
      <c r="L2521" s="455">
        <f t="shared" ca="1" si="147"/>
        <v>14593644444.066853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14593644444.066853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60806851.850278541</v>
      </c>
      <c r="L2522" s="455">
        <f t="shared" ca="1" si="147"/>
        <v>14654451295.917131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14654451295.917131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61060213.732988045</v>
      </c>
      <c r="L2523" s="455">
        <f t="shared" ca="1" si="147"/>
        <v>14715511509.65012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14715511509.65012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61314631.290208839</v>
      </c>
      <c r="L2524" s="455">
        <f t="shared" ca="1" si="147"/>
        <v>14776826140.940329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14776826140.940329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61570108.920584701</v>
      </c>
      <c r="L2525" s="455">
        <f t="shared" ca="1" si="147"/>
        <v>14838396249.860914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14838396249.860914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61826651.041087151</v>
      </c>
      <c r="L2526" s="455">
        <f t="shared" ca="1" si="147"/>
        <v>14900222900.902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14900222900.902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62084262.087091669</v>
      </c>
      <c r="L2527" s="455">
        <f t="shared" ca="1" si="147"/>
        <v>14962307162.989092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14962307162.989092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62342946.512454547</v>
      </c>
      <c r="L2528" s="455">
        <f t="shared" ca="1" si="147"/>
        <v>15024650109.501547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15024650109.501547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62602708.789589778</v>
      </c>
      <c r="L2529" s="455">
        <f t="shared" ca="1" si="147"/>
        <v>15087252818.291136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15087252818.291136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62863553.409546405</v>
      </c>
      <c r="L2530" s="455">
        <f t="shared" ca="1" si="147"/>
        <v>15150116371.700682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15150116371.700682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63125484.882086173</v>
      </c>
      <c r="L2531" s="455">
        <f t="shared" ca="1" si="147"/>
        <v>15213241856.582767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15213241856.582767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63388507.735761538</v>
      </c>
      <c r="L2532" s="455">
        <f t="shared" ca="1" si="147"/>
        <v>15276630364.318529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15276630364.318529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63652626.51799386</v>
      </c>
      <c r="L2533" s="455">
        <f t="shared" ca="1" si="147"/>
        <v>15340282990.836523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15340282990.836523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63917845.79515218</v>
      </c>
      <c r="L2534" s="455">
        <f t="shared" ca="1" si="147"/>
        <v>15404200836.631676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15404200836.631676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64184170.152631976</v>
      </c>
      <c r="L2535" s="455">
        <f t="shared" ca="1" si="147"/>
        <v>15468385006.784307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15468385006.784307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64451604.194934607</v>
      </c>
      <c r="L2536" s="455">
        <f t="shared" ca="1" si="147"/>
        <v>15532836610.979242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15532836610.979242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64720152.545746841</v>
      </c>
      <c r="L2537" s="455">
        <f t="shared" ca="1" si="147"/>
        <v>15597556763.52499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15597556763.52499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64989819.848020792</v>
      </c>
      <c r="L2538" s="455">
        <f t="shared" ca="1" si="147"/>
        <v>15662546583.373011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15662546583.373011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65260610.764054202</v>
      </c>
      <c r="L2539" s="455">
        <f t="shared" ca="1" si="147"/>
        <v>15727807194.137064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15727807194.137064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65532529.975571103</v>
      </c>
      <c r="L2540" s="455">
        <f t="shared" ca="1" si="147"/>
        <v>15793339724.112635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15793339724.112635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65805582.183802642</v>
      </c>
      <c r="L2541" s="455">
        <f t="shared" ca="1" si="147"/>
        <v>15859145306.296438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15859145306.296438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66079772.109568484</v>
      </c>
      <c r="L2542" s="455">
        <f t="shared" ca="1" si="147"/>
        <v>15925225078.406006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15925225078.406006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66355104.493358359</v>
      </c>
      <c r="L2543" s="455">
        <f t="shared" ca="1" si="147"/>
        <v>15991580182.899364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15991580182.899364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66631584.09541402</v>
      </c>
      <c r="L2544" s="455">
        <f t="shared" ca="1" si="147"/>
        <v>16058211766.994778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16058211766.994778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66909215.695811577</v>
      </c>
      <c r="L2545" s="455">
        <f t="shared" ca="1" si="147"/>
        <v>16125120982.69059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16125120982.69059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67188004.094544113</v>
      </c>
      <c r="L2546" s="455">
        <f t="shared" ca="1" si="147"/>
        <v>16192308986.785133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16192308986.785133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67467954.11160472</v>
      </c>
      <c r="L2547" s="455">
        <f t="shared" ca="1" si="147"/>
        <v>16259776940.896738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16259776940.896738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67749070.587069735</v>
      </c>
      <c r="L2548" s="455">
        <f t="shared" ca="1" si="147"/>
        <v>16327526011.483809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16327526011.483809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68031358.381182536</v>
      </c>
      <c r="L2549" s="455">
        <f t="shared" ca="1" si="147"/>
        <v>16395557369.86499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16395557369.86499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68314822.374437451</v>
      </c>
      <c r="L2550" s="455">
        <f t="shared" ca="1" si="147"/>
        <v>16463872192.239428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16463872192.239428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68599467.467664286</v>
      </c>
      <c r="L2551" s="455">
        <f t="shared" ca="1" si="147"/>
        <v>16532471659.707092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16532471659.707092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68885298.582112879</v>
      </c>
      <c r="L2552" s="455">
        <f t="shared" ca="1" si="147"/>
        <v>16601356958.289206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16601356958.289206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69172320.659538344</v>
      </c>
      <c r="L2553" s="455">
        <f t="shared" ca="1" si="147"/>
        <v>16670529278.948744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16670529278.948744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69460538.662286431</v>
      </c>
      <c r="L2554" s="455">
        <f t="shared" ca="1" si="147"/>
        <v>16739989817.611031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16739989817.611031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69749957.573379293</v>
      </c>
      <c r="L2555" s="455">
        <f t="shared" ca="1" si="147"/>
        <v>16809739775.18441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16809739775.18441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70040582.396601707</v>
      </c>
      <c r="L2556" s="455">
        <f t="shared" ca="1" si="147"/>
        <v>16879780357.581013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16879780357.581013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70332418.156587556</v>
      </c>
      <c r="L2557" s="455">
        <f t="shared" ca="1" si="147"/>
        <v>16950112775.7376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16950112775.7376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70625469.898906663</v>
      </c>
      <c r="L2558" s="455">
        <f t="shared" ref="L2558:L2812" ca="1" si="152">I2558-J2558+K2558</f>
        <v>17020738245.636507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17020738245.636507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70919742.690152109</v>
      </c>
      <c r="L2559" s="455">
        <f t="shared" ca="1" si="152"/>
        <v>17091657988.326658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17091657988.326658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71215241.618027747</v>
      </c>
      <c r="L2560" s="455">
        <f t="shared" ca="1" si="152"/>
        <v>17162873229.944687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17162873229.944687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71511971.791436195</v>
      </c>
      <c r="L2561" s="455">
        <f t="shared" ca="1" si="152"/>
        <v>17234385201.736122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17234385201.736122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71809938.340567172</v>
      </c>
      <c r="L2562" s="455">
        <f t="shared" ca="1" si="152"/>
        <v>17306195140.076691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17306195140.076691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72109146.416986212</v>
      </c>
      <c r="L2563" s="455">
        <f t="shared" ca="1" si="152"/>
        <v>17378304286.493675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17378304286.493675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72409601.193723649</v>
      </c>
      <c r="L2564" s="455">
        <f t="shared" ca="1" si="152"/>
        <v>17450713887.687397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17450713887.687397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72711307.865364149</v>
      </c>
      <c r="L2565" s="455">
        <f t="shared" ca="1" si="152"/>
        <v>17523425195.552761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17523425195.552761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73014271.648136497</v>
      </c>
      <c r="L2566" s="455">
        <f t="shared" ca="1" si="152"/>
        <v>17596439467.200897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17596439467.200897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73318497.780003741</v>
      </c>
      <c r="L2567" s="455">
        <f t="shared" ca="1" si="152"/>
        <v>17669757964.9809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17669757964.9809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73623991.520753741</v>
      </c>
      <c r="L2568" s="455">
        <f t="shared" ca="1" si="152"/>
        <v>17743381956.501652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17743381956.501652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73930758.152090222</v>
      </c>
      <c r="L2569" s="455">
        <f t="shared" ca="1" si="152"/>
        <v>17817312714.653744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17817312714.653744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74238802.977723926</v>
      </c>
      <c r="L2570" s="455">
        <f t="shared" ca="1" si="152"/>
        <v>17891551517.631466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17891551517.631466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74548131.323464438</v>
      </c>
      <c r="L2571" s="455">
        <f t="shared" ca="1" si="152"/>
        <v>17966099648.954929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17966099648.954929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74858748.53731221</v>
      </c>
      <c r="L2572" s="455">
        <f t="shared" ca="1" si="152"/>
        <v>18040958397.492241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18040958397.492241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75170659.989551008</v>
      </c>
      <c r="L2573" s="455">
        <f t="shared" ca="1" si="152"/>
        <v>18116129057.481792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18116129057.481792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75483871.072840795</v>
      </c>
      <c r="L2574" s="455">
        <f t="shared" ca="1" si="152"/>
        <v>18191612928.554634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18191612928.554634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75798387.202310979</v>
      </c>
      <c r="L2575" s="455">
        <f t="shared" ca="1" si="152"/>
        <v>18267411315.756947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18267411315.756947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76114213.81565395</v>
      </c>
      <c r="L2576" s="455">
        <f t="shared" ca="1" si="152"/>
        <v>18343525529.572601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18343525529.572601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76431356.373219177</v>
      </c>
      <c r="L2577" s="455">
        <f t="shared" ca="1" si="152"/>
        <v>18419956885.94582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18419956885.94582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76749820.358107582</v>
      </c>
      <c r="L2578" s="455">
        <f t="shared" ca="1" si="152"/>
        <v>18496706706.303928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18496706706.303928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77069611.276266366</v>
      </c>
      <c r="L2579" s="455">
        <f t="shared" ca="1" si="152"/>
        <v>18573776317.580196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18573776317.580196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77390734.656584144</v>
      </c>
      <c r="L2580" s="455">
        <f t="shared" ca="1" si="152"/>
        <v>18651167052.236782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18651167052.236782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77713196.050986588</v>
      </c>
      <c r="L2581" s="455">
        <f t="shared" ca="1" si="152"/>
        <v>18728880248.287769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18728880248.287769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78037001.034532368</v>
      </c>
      <c r="L2582" s="455">
        <f t="shared" ca="1" si="152"/>
        <v>18806917249.3223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18806917249.3223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78362155.205509588</v>
      </c>
      <c r="L2583" s="455">
        <f t="shared" ca="1" si="152"/>
        <v>18885279404.527809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18885279404.527809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78688664.18553254</v>
      </c>
      <c r="L2584" s="455">
        <f t="shared" ca="1" si="152"/>
        <v>18963968068.713341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18963968068.713341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79016533.61963892</v>
      </c>
      <c r="L2585" s="455">
        <f t="shared" ca="1" si="152"/>
        <v>19042984602.332981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19042984602.332981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79345769.176387414</v>
      </c>
      <c r="L2586" s="455">
        <f t="shared" ca="1" si="152"/>
        <v>19122330371.509369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19122330371.509369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79676376.547955707</v>
      </c>
      <c r="L2587" s="455">
        <f t="shared" ca="1" si="152"/>
        <v>19202006748.057323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19202006748.057323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80008361.450238854</v>
      </c>
      <c r="L2588" s="455">
        <f t="shared" ca="1" si="152"/>
        <v>19282015109.507561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19282015109.507561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80341729.62294817</v>
      </c>
      <c r="L2589" s="455">
        <f t="shared" ca="1" si="152"/>
        <v>19362356839.130508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19362356839.130508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80676486.829710454</v>
      </c>
      <c r="L2590" s="455">
        <f t="shared" ca="1" si="152"/>
        <v>19443033325.96022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19443033325.96022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81012638.858167589</v>
      </c>
      <c r="L2591" s="455">
        <f t="shared" ca="1" si="152"/>
        <v>19524045964.818386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19524045964.818386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81350191.520076603</v>
      </c>
      <c r="L2592" s="455">
        <f t="shared" ca="1" si="152"/>
        <v>19605396156.338463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19605396156.338463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81689150.651410267</v>
      </c>
      <c r="L2593" s="455">
        <f t="shared" ca="1" si="152"/>
        <v>19687085306.989872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19687085306.989872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82029522.112457797</v>
      </c>
      <c r="L2594" s="455">
        <f t="shared" ca="1" si="152"/>
        <v>19769114829.102329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19769114829.102329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82371311.787926376</v>
      </c>
      <c r="L2595" s="455">
        <f t="shared" ca="1" si="152"/>
        <v>19851486140.890255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19851486140.890255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82714525.587042734</v>
      </c>
      <c r="L2596" s="455">
        <f t="shared" ca="1" si="152"/>
        <v>19934200666.477299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19934200666.477299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83059169.443655416</v>
      </c>
      <c r="L2597" s="455">
        <f t="shared" ca="1" si="152"/>
        <v>20017259835.920956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20017259835.920956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83405249.316337317</v>
      </c>
      <c r="L2598" s="455">
        <f t="shared" ca="1" si="152"/>
        <v>20100665085.237293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20100665085.237293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83752771.188488722</v>
      </c>
      <c r="L2599" s="455">
        <f t="shared" ca="1" si="152"/>
        <v>20184417856.425781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20184417856.425781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84101741.06844075</v>
      </c>
      <c r="L2600" s="455">
        <f t="shared" ca="1" si="152"/>
        <v>20268519597.494221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20268519597.494221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84452164.989559248</v>
      </c>
      <c r="L2601" s="455">
        <f t="shared" ca="1" si="152"/>
        <v>20352971762.48378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20352971762.48378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84804049.01034908</v>
      </c>
      <c r="L2602" s="455">
        <f t="shared" ca="1" si="152"/>
        <v>20437775811.494129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20437775811.494129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85157399.21455887</v>
      </c>
      <c r="L2603" s="455">
        <f t="shared" ca="1" si="152"/>
        <v>20522933210.708687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20522933210.708687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85512221.711286187</v>
      </c>
      <c r="L2604" s="455">
        <f t="shared" ca="1" si="152"/>
        <v>20608445432.419971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20608445432.419971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85868522.635083213</v>
      </c>
      <c r="L2605" s="455">
        <f t="shared" ca="1" si="152"/>
        <v>20694313955.055054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20694313955.055054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86226308.146062717</v>
      </c>
      <c r="L2606" s="455">
        <f t="shared" ca="1" si="152"/>
        <v>20780540263.201115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20780540263.201115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86585584.430004641</v>
      </c>
      <c r="L2607" s="455">
        <f t="shared" ca="1" si="152"/>
        <v>20867125847.631119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20867125847.631119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86946357.698462993</v>
      </c>
      <c r="L2608" s="455">
        <f t="shared" ca="1" si="152"/>
        <v>20954072205.329582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20954072205.329582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87308634.188873261</v>
      </c>
      <c r="L2609" s="455">
        <f t="shared" ca="1" si="152"/>
        <v>21041380839.518456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21041380839.518456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87672420.16466023</v>
      </c>
      <c r="L2610" s="455">
        <f t="shared" ca="1" si="152"/>
        <v>21129053259.683117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21129053259.683117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88037721.915346324</v>
      </c>
      <c r="L2611" s="455">
        <f t="shared" ca="1" si="152"/>
        <v>21217090981.598465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21217090981.598465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88404545.756660268</v>
      </c>
      <c r="L2612" s="455">
        <f t="shared" ca="1" si="152"/>
        <v>21305495527.355125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21305495527.355125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88772898.030646354</v>
      </c>
      <c r="L2613" s="455">
        <f t="shared" ca="1" si="152"/>
        <v>21394268425.385773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21394268425.385773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89142785.105774045</v>
      </c>
      <c r="L2614" s="455">
        <f t="shared" ca="1" si="152"/>
        <v>21483411210.491547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21483411210.491547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89514213.377048105</v>
      </c>
      <c r="L2615" s="455">
        <f t="shared" ca="1" si="152"/>
        <v>21572925423.868595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21572925423.868595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89887189.266119152</v>
      </c>
      <c r="L2616" s="455">
        <f t="shared" ca="1" si="152"/>
        <v>21662812613.134716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21662812613.134716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90261719.221394643</v>
      </c>
      <c r="L2617" s="455">
        <f t="shared" ca="1" si="152"/>
        <v>21753074332.35611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21753074332.35611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90637809.718150452</v>
      </c>
      <c r="L2618" s="455">
        <f t="shared" ca="1" si="152"/>
        <v>21843712142.074261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21843712142.074261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91015467.258642748</v>
      </c>
      <c r="L2619" s="455">
        <f t="shared" ca="1" si="152"/>
        <v>21934727609.332905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21934727609.332905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91394698.372220442</v>
      </c>
      <c r="L2620" s="455">
        <f t="shared" ca="1" si="152"/>
        <v>22026122307.705124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22026122307.705124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91775509.615438014</v>
      </c>
      <c r="L2621" s="455">
        <f t="shared" ca="1" si="152"/>
        <v>22117897817.32056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22117897817.32056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92157907.572169006</v>
      </c>
      <c r="L2622" s="455">
        <f t="shared" ca="1" si="152"/>
        <v>22210055724.892731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22210055724.892731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92541898.853719711</v>
      </c>
      <c r="L2623" s="455">
        <f t="shared" ca="1" si="152"/>
        <v>22302597623.746452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22302597623.746452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92927490.098943546</v>
      </c>
      <c r="L2624" s="455">
        <f t="shared" ca="1" si="152"/>
        <v>22395525113.845394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22395525113.845394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93314687.974355802</v>
      </c>
      <c r="L2625" s="455">
        <f t="shared" ca="1" si="152"/>
        <v>22488839801.819752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22488839801.819752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93703499.174248964</v>
      </c>
      <c r="L2626" s="455">
        <f t="shared" ca="1" si="152"/>
        <v>22582543300.993999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22582543300.993999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94093930.42080833</v>
      </c>
      <c r="L2627" s="455">
        <f t="shared" ca="1" si="152"/>
        <v>22676637231.414806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22676637231.414806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94485988.464228362</v>
      </c>
      <c r="L2628" s="455">
        <f t="shared" ca="1" si="152"/>
        <v>22771123219.879036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22771123219.879036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94879680.082829311</v>
      </c>
      <c r="L2629" s="455">
        <f t="shared" ca="1" si="152"/>
        <v>22866002899.961864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22866002899.961864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95275012.083174437</v>
      </c>
      <c r="L2630" s="455">
        <f t="shared" ca="1" si="152"/>
        <v>22961277912.04504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22961277912.04504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95671991.300187662</v>
      </c>
      <c r="L2631" s="455">
        <f t="shared" ca="1" si="152"/>
        <v>23056949903.345226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23056949903.345226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96070624.59727177</v>
      </c>
      <c r="L2632" s="455">
        <f t="shared" ca="1" si="152"/>
        <v>23153020527.942497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23153020527.942497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96470918.866427064</v>
      </c>
      <c r="L2633" s="455">
        <f t="shared" ca="1" si="152"/>
        <v>23249491446.808926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23249491446.808926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96872881.028370529</v>
      </c>
      <c r="L2634" s="455">
        <f t="shared" ca="1" si="152"/>
        <v>23346364327.837296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23346364327.837296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97276518.032655403</v>
      </c>
      <c r="L2635" s="455">
        <f t="shared" ca="1" si="152"/>
        <v>23443640845.869949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23443640845.869949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97681836.857791454</v>
      </c>
      <c r="L2636" s="455">
        <f t="shared" ca="1" si="152"/>
        <v>23541322682.727741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23541322682.727741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98088844.511365592</v>
      </c>
      <c r="L2637" s="455">
        <f t="shared" ca="1" si="152"/>
        <v>23639411527.239105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23639411527.239105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98497548.03016293</v>
      </c>
      <c r="L2638" s="455">
        <f t="shared" ca="1" si="152"/>
        <v>23737909075.269268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23737909075.269268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98907954.48028861</v>
      </c>
      <c r="L2639" s="455">
        <f t="shared" ca="1" si="152"/>
        <v>23836817029.749557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23836817029.749557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99320070.957289815</v>
      </c>
      <c r="L2640" s="455">
        <f t="shared" ca="1" si="152"/>
        <v>23936137100.706848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23936137100.706848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99733904.586278528</v>
      </c>
      <c r="L2641" s="455">
        <f t="shared" ca="1" si="152"/>
        <v>24035871005.293125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24035871005.293125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100149462.52205469</v>
      </c>
      <c r="L2642" s="455">
        <f t="shared" ca="1" si="152"/>
        <v>24136020467.815182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24136020467.815182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100566751.94922993</v>
      </c>
      <c r="L2643" s="455">
        <f t="shared" ca="1" si="152"/>
        <v>24236587219.764412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24236587219.764412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100985780.08235171</v>
      </c>
      <c r="L2644" s="455">
        <f t="shared" ca="1" si="152"/>
        <v>24337572999.846764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24337572999.846764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101406554.16602819</v>
      </c>
      <c r="L2645" s="455">
        <f t="shared" ca="1" si="152"/>
        <v>24438979554.012791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24438979554.012791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101829081.4750533</v>
      </c>
      <c r="L2646" s="455">
        <f t="shared" ca="1" si="152"/>
        <v>24540808635.487843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24540808635.487843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102253369.31453268</v>
      </c>
      <c r="L2647" s="455">
        <f t="shared" ca="1" si="152"/>
        <v>24643062004.802376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24643062004.802376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102679425.02000991</v>
      </c>
      <c r="L2648" s="455">
        <f t="shared" ca="1" si="152"/>
        <v>24745741429.822384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24745741429.822384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103107255.95759326</v>
      </c>
      <c r="L2649" s="455">
        <f t="shared" ca="1" si="152"/>
        <v>24848848685.779976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24848848685.779976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103536869.52408323</v>
      </c>
      <c r="L2650" s="455">
        <f t="shared" ca="1" si="152"/>
        <v>24952385555.304058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24952385555.304058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103968273.14710024</v>
      </c>
      <c r="L2651" s="455">
        <f t="shared" ca="1" si="152"/>
        <v>25056353828.451157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25056353828.451157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104401474.28521316</v>
      </c>
      <c r="L2652" s="455">
        <f t="shared" ca="1" si="152"/>
        <v>25160755302.73637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25160755302.73637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104836480.42806821</v>
      </c>
      <c r="L2653" s="455">
        <f t="shared" ca="1" si="152"/>
        <v>25265591783.16444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25265591783.16444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105273299.0965185</v>
      </c>
      <c r="L2654" s="455">
        <f t="shared" ca="1" si="152"/>
        <v>25370865082.26096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25370865082.26096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105711937.84275399</v>
      </c>
      <c r="L2655" s="455">
        <f t="shared" ca="1" si="152"/>
        <v>25476577020.103714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25476577020.103714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106152404.25043213</v>
      </c>
      <c r="L2656" s="455">
        <f t="shared" ca="1" si="152"/>
        <v>25582729424.354145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25582729424.354145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106594705.93480894</v>
      </c>
      <c r="L2657" s="455">
        <f t="shared" ca="1" si="152"/>
        <v>25689324130.288956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25689324130.288956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107038850.54287064</v>
      </c>
      <c r="L2658" s="455">
        <f t="shared" ca="1" si="152"/>
        <v>25796362980.831825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25796362980.831825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107484845.75346594</v>
      </c>
      <c r="L2659" s="455">
        <f t="shared" ca="1" si="152"/>
        <v>25903847826.585293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25903847826.585293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107932699.27743872</v>
      </c>
      <c r="L2660" s="455">
        <f t="shared" ca="1" si="152"/>
        <v>26011780525.862732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26011780525.862732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108382418.85776138</v>
      </c>
      <c r="L2661" s="455">
        <f t="shared" ca="1" si="152"/>
        <v>26120162944.720493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26120162944.720493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108834012.26966871</v>
      </c>
      <c r="L2662" s="455">
        <f t="shared" ca="1" si="152"/>
        <v>26228996956.990162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26228996956.990162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109287487.32079233</v>
      </c>
      <c r="L2663" s="455">
        <f t="shared" ca="1" si="152"/>
        <v>26338284444.310955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26338284444.310955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109742851.85129565</v>
      </c>
      <c r="L2664" s="455">
        <f t="shared" ca="1" si="152"/>
        <v>26448027296.162251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26448027296.162251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110200113.73400937</v>
      </c>
      <c r="L2665" s="455">
        <f t="shared" ca="1" si="152"/>
        <v>26558227409.896259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26558227409.896259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110659280.87456775</v>
      </c>
      <c r="L2666" s="455">
        <f t="shared" ca="1" si="152"/>
        <v>26668886690.770828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26668886690.770828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111120361.21154511</v>
      </c>
      <c r="L2667" s="455">
        <f t="shared" ca="1" si="152"/>
        <v>26780007051.982372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26780007051.982372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111583362.71659322</v>
      </c>
      <c r="L2668" s="455">
        <f t="shared" ca="1" si="152"/>
        <v>26891590414.698967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26891590414.698967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112048293.39457901</v>
      </c>
      <c r="L2669" s="455">
        <f t="shared" ca="1" si="152"/>
        <v>27003638708.093548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27003638708.093548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112515161.28372312</v>
      </c>
      <c r="L2670" s="455">
        <f t="shared" ca="1" si="152"/>
        <v>27116153869.37727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27116153869.37727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112983974.4557386</v>
      </c>
      <c r="L2671" s="455">
        <f t="shared" ca="1" si="152"/>
        <v>27229137843.833008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27229137843.833008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113454741.01597087</v>
      </c>
      <c r="L2672" s="455">
        <f t="shared" ca="1" si="152"/>
        <v>27342592584.84898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27342592584.84898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113927469.10353743</v>
      </c>
      <c r="L2673" s="455">
        <f t="shared" ca="1" si="152"/>
        <v>27456520053.952518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27456520053.952518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114402166.89146884</v>
      </c>
      <c r="L2674" s="455">
        <f t="shared" ca="1" si="152"/>
        <v>27570922220.843987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27570922220.843987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114878842.58684996</v>
      </c>
      <c r="L2675" s="455">
        <f t="shared" ca="1" si="152"/>
        <v>27685801063.430836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27685801063.430836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115357504.43096182</v>
      </c>
      <c r="L2676" s="455">
        <f t="shared" ca="1" si="152"/>
        <v>27801158567.861797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27801158567.861797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115838160.69942416</v>
      </c>
      <c r="L2677" s="455">
        <f t="shared" ca="1" si="152"/>
        <v>27916996728.561222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27916996728.561222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116320819.70233843</v>
      </c>
      <c r="L2678" s="455">
        <f t="shared" ca="1" si="152"/>
        <v>28033317548.263561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28033317548.263561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116805489.78443149</v>
      </c>
      <c r="L2679" s="455">
        <f t="shared" ca="1" si="152"/>
        <v>28150123038.047993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28150123038.047993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117292179.32519998</v>
      </c>
      <c r="L2680" s="455">
        <f t="shared" ca="1" si="152"/>
        <v>28267415217.373192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28267415217.373192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117780896.73905496</v>
      </c>
      <c r="L2681" s="455">
        <f t="shared" ca="1" si="152"/>
        <v>28385196114.112247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28385196114.112247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118271650.4754677</v>
      </c>
      <c r="L2682" s="455">
        <f t="shared" ca="1" si="152"/>
        <v>28503467764.587715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28503467764.587715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118764449.01911548</v>
      </c>
      <c r="L2683" s="455">
        <f t="shared" ca="1" si="152"/>
        <v>28622232213.606831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28622232213.606831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119259300.89002845</v>
      </c>
      <c r="L2684" s="455">
        <f t="shared" ca="1" si="152"/>
        <v>28741491514.496861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28741491514.496861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119756214.64373691</v>
      </c>
      <c r="L2685" s="455">
        <f t="shared" ca="1" si="152"/>
        <v>28861247729.140598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28861247729.140598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120255198.87141916</v>
      </c>
      <c r="L2686" s="455">
        <f t="shared" ca="1" si="152"/>
        <v>28981502928.012016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28981502928.012016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120756262.20005007</v>
      </c>
      <c r="L2687" s="455">
        <f t="shared" ca="1" si="152"/>
        <v>29102259190.212067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29102259190.212067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121259413.29255027</v>
      </c>
      <c r="L2688" s="455">
        <f t="shared" ca="1" si="152"/>
        <v>29223518603.504616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29223518603.504616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121764660.8479359</v>
      </c>
      <c r="L2689" s="455">
        <f t="shared" ca="1" si="152"/>
        <v>29345283264.352551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29345283264.352551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122272013.60146897</v>
      </c>
      <c r="L2690" s="455">
        <f t="shared" ca="1" si="152"/>
        <v>29467555277.954018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29467555277.954018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122781480.32480839</v>
      </c>
      <c r="L2691" s="455">
        <f t="shared" ca="1" si="152"/>
        <v>29590336758.278828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29590336758.278828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123293069.8261618</v>
      </c>
      <c r="L2692" s="455">
        <f t="shared" ca="1" si="152"/>
        <v>29713629828.104988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29713629828.104988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123806790.95043747</v>
      </c>
      <c r="L2693" s="455">
        <f t="shared" ca="1" si="152"/>
        <v>29837436619.055424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29837436619.055424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124322652.5793976</v>
      </c>
      <c r="L2694" s="455">
        <f t="shared" ca="1" si="152"/>
        <v>29961759271.634823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29961759271.634823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124840663.63181175</v>
      </c>
      <c r="L2695" s="455">
        <f t="shared" ca="1" si="152"/>
        <v>30086599935.266636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30086599935.266636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125360833.063611</v>
      </c>
      <c r="L2696" s="455">
        <f t="shared" ca="1" si="152"/>
        <v>30211960768.330246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30211960768.330246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125883169.86804269</v>
      </c>
      <c r="L2697" s="455">
        <f t="shared" ca="1" si="152"/>
        <v>30337843938.198288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30337843938.198288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126407683.0758262</v>
      </c>
      <c r="L2698" s="455">
        <f t="shared" ca="1" si="152"/>
        <v>30464251621.274113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30464251621.274113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126934381.75530881</v>
      </c>
      <c r="L2699" s="455">
        <f t="shared" ca="1" si="152"/>
        <v>30591186003.029423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30591186003.029423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127463275.01262259</v>
      </c>
      <c r="L2700" s="455">
        <f t="shared" ca="1" si="152"/>
        <v>30718649278.042046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30718649278.042046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127994371.99184187</v>
      </c>
      <c r="L2701" s="455">
        <f t="shared" ca="1" si="152"/>
        <v>30846643650.033886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30846643650.033886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128527681.87514119</v>
      </c>
      <c r="L2702" s="455">
        <f t="shared" ca="1" si="152"/>
        <v>30975171331.909027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30975171331.909027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129063213.88295428</v>
      </c>
      <c r="L2703" s="455">
        <f t="shared" ca="1" si="152"/>
        <v>31104234545.791981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31104234545.791981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129600977.27413325</v>
      </c>
      <c r="L2704" s="455">
        <f t="shared" ca="1" si="152"/>
        <v>31233835523.066113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31233835523.066113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130140981.34610881</v>
      </c>
      <c r="L2705" s="455">
        <f t="shared" ca="1" si="152"/>
        <v>31363976504.41222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31363976504.41222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130683235.4350509</v>
      </c>
      <c r="L2706" s="455">
        <f t="shared" ca="1" si="152"/>
        <v>31494659739.847271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31494659739.847271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131227748.91603029</v>
      </c>
      <c r="L2707" s="455">
        <f t="shared" ca="1" si="152"/>
        <v>31625887488.763302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31625887488.763302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131774531.20318043</v>
      </c>
      <c r="L2708" s="455">
        <f t="shared" ca="1" si="152"/>
        <v>31757662019.966484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31757662019.966484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132323591.74986035</v>
      </c>
      <c r="L2709" s="455">
        <f t="shared" ca="1" si="152"/>
        <v>31889985611.716343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31889985611.716343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132874940.0488181</v>
      </c>
      <c r="L2710" s="455">
        <f t="shared" ca="1" si="152"/>
        <v>32022860551.76516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32022860551.76516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133428585.63235484</v>
      </c>
      <c r="L2711" s="455">
        <f t="shared" ca="1" si="152"/>
        <v>32156289137.397514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32156289137.397514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133984538.07248962</v>
      </c>
      <c r="L2712" s="455">
        <f t="shared" ca="1" si="152"/>
        <v>32290273675.470005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32290273675.470005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134542806.98112503</v>
      </c>
      <c r="L2713" s="455">
        <f t="shared" ca="1" si="152"/>
        <v>32424816482.45113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32424816482.45113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135103402.01021305</v>
      </c>
      <c r="L2714" s="455">
        <f t="shared" ca="1" si="152"/>
        <v>32559919884.461342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32559919884.461342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135666332.85192227</v>
      </c>
      <c r="L2715" s="455">
        <f t="shared" ca="1" si="152"/>
        <v>32695586217.313263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32695586217.313263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136231609.23880523</v>
      </c>
      <c r="L2716" s="455">
        <f t="shared" ca="1" si="152"/>
        <v>32831817826.552067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32831817826.552067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136799240.94396693</v>
      </c>
      <c r="L2717" s="455">
        <f t="shared" ca="1" si="152"/>
        <v>32968617067.496033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32968617067.496033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137369237.78123346</v>
      </c>
      <c r="L2718" s="455">
        <f t="shared" ca="1" si="152"/>
        <v>33105986305.277267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33105986305.277267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137941609.60532194</v>
      </c>
      <c r="L2719" s="455">
        <f t="shared" ca="1" si="152"/>
        <v>33243927914.882591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33243927914.882591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138516366.31201077</v>
      </c>
      <c r="L2720" s="455">
        <f t="shared" ca="1" si="152"/>
        <v>33382444281.194603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33382444281.194603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139093517.83831084</v>
      </c>
      <c r="L2721" s="455">
        <f t="shared" ca="1" si="152"/>
        <v>33521537799.032913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33521537799.032913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139673074.16263714</v>
      </c>
      <c r="L2722" s="455">
        <f t="shared" ca="1" si="152"/>
        <v>33661210873.195549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33661210873.195549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140255045.30498144</v>
      </c>
      <c r="L2723" s="455">
        <f t="shared" ca="1" si="152"/>
        <v>33801465918.50053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33801465918.50053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140839441.32708552</v>
      </c>
      <c r="L2724" s="455">
        <f t="shared" ca="1" si="152"/>
        <v>33942305359.827618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33942305359.827618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141426272.33261508</v>
      </c>
      <c r="L2725" s="455">
        <f t="shared" ca="1" si="152"/>
        <v>34083731632.160233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34083731632.160233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142015548.46733433</v>
      </c>
      <c r="L2726" s="455">
        <f t="shared" ca="1" si="152"/>
        <v>34225747180.627567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34225747180.627567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142607279.91928154</v>
      </c>
      <c r="L2727" s="455">
        <f t="shared" ca="1" si="152"/>
        <v>34368354460.546852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34368354460.546852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143201476.91894522</v>
      </c>
      <c r="L2728" s="455">
        <f t="shared" ca="1" si="152"/>
        <v>34511555937.465797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34511555937.465797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143798149.73944083</v>
      </c>
      <c r="L2729" s="455">
        <f t="shared" ca="1" si="152"/>
        <v>34655354087.205238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34655354087.205238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144397308.6966885</v>
      </c>
      <c r="L2730" s="455">
        <f t="shared" ca="1" si="152"/>
        <v>34799751395.901924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34799751395.901924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144998964.14959136</v>
      </c>
      <c r="L2731" s="455">
        <f t="shared" ca="1" si="152"/>
        <v>34944750360.051514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34944750360.051514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145603126.50021464</v>
      </c>
      <c r="L2732" s="455">
        <f t="shared" ca="1" si="152"/>
        <v>35090353486.551727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35090353486.551727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146209806.19396552</v>
      </c>
      <c r="L2733" s="455">
        <f t="shared" ca="1" si="152"/>
        <v>35236563292.745689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35236563292.745689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146819013.71977371</v>
      </c>
      <c r="L2734" s="455">
        <f t="shared" ca="1" si="152"/>
        <v>35383382306.465462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35383382306.465462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147430759.61027277</v>
      </c>
      <c r="L2735" s="455">
        <f t="shared" ca="1" si="152"/>
        <v>35530813066.075737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35530813066.075737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148045054.44198224</v>
      </c>
      <c r="L2736" s="455">
        <f t="shared" ca="1" si="152"/>
        <v>35678858120.517715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35678858120.517715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148661908.83549047</v>
      </c>
      <c r="L2737" s="455">
        <f t="shared" ca="1" si="152"/>
        <v>35827520029.353203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35827520029.353203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149281333.45563835</v>
      </c>
      <c r="L2738" s="455">
        <f t="shared" ca="1" si="152"/>
        <v>35976801362.808838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35976801362.808838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149903339.01170349</v>
      </c>
      <c r="L2739" s="455">
        <f t="shared" ca="1" si="152"/>
        <v>36126704701.820541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36126704701.820541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150527936.25758559</v>
      </c>
      <c r="L2740" s="455">
        <f t="shared" ca="1" si="152"/>
        <v>36277232638.078125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36277232638.078125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151155135.99199218</v>
      </c>
      <c r="L2741" s="455">
        <f t="shared" ca="1" si="152"/>
        <v>36428387774.070114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36428387774.070114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151784949.05862546</v>
      </c>
      <c r="L2742" s="455">
        <f t="shared" ca="1" si="152"/>
        <v>36580172723.128738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36580172723.128738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152417386.34636974</v>
      </c>
      <c r="L2743" s="455">
        <f t="shared" ca="1" si="152"/>
        <v>36732590109.475105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36732590109.475105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153052458.78947961</v>
      </c>
      <c r="L2744" s="455">
        <f t="shared" ca="1" si="152"/>
        <v>36885642568.264587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36885642568.264587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153690177.36776912</v>
      </c>
      <c r="L2745" s="455">
        <f t="shared" ca="1" si="152"/>
        <v>37039332745.632355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37039332745.632355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154330553.10680148</v>
      </c>
      <c r="L2746" s="455">
        <f t="shared" ca="1" si="152"/>
        <v>37193663298.739159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37193663298.739159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154973597.07807982</v>
      </c>
      <c r="L2747" s="455">
        <f t="shared" ca="1" si="152"/>
        <v>37348636895.817238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37348636895.817238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155619320.3992385</v>
      </c>
      <c r="L2748" s="455">
        <f t="shared" ca="1" si="152"/>
        <v>37504256216.216476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37504256216.216476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156267734.23423532</v>
      </c>
      <c r="L2749" s="455">
        <f t="shared" ca="1" si="152"/>
        <v>37660523950.450714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37660523950.450714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156918849.79354465</v>
      </c>
      <c r="L2750" s="455">
        <f t="shared" ca="1" si="152"/>
        <v>37817442800.244255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37817442800.244255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157572678.33435106</v>
      </c>
      <c r="L2751" s="455">
        <f t="shared" ca="1" si="152"/>
        <v>37975015478.578606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37975015478.578606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158229231.16074419</v>
      </c>
      <c r="L2752" s="455">
        <f t="shared" ca="1" si="152"/>
        <v>38133244709.739349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38133244709.739349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158888519.62391394</v>
      </c>
      <c r="L2753" s="455">
        <f t="shared" ca="1" si="152"/>
        <v>38292133229.363266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38292133229.363266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159550555.12234694</v>
      </c>
      <c r="L2754" s="455">
        <f t="shared" ca="1" si="152"/>
        <v>38451683784.485611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38451683784.485611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160215349.10202336</v>
      </c>
      <c r="L2755" s="455">
        <f t="shared" ca="1" si="152"/>
        <v>38611899133.587631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38611899133.587631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160882913.05661511</v>
      </c>
      <c r="L2756" s="455">
        <f t="shared" ca="1" si="152"/>
        <v>38772782046.644249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38772782046.644249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161553258.52768436</v>
      </c>
      <c r="L2757" s="455">
        <f t="shared" ca="1" si="152"/>
        <v>38934335305.171936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38934335305.171936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162226397.10488307</v>
      </c>
      <c r="L2758" s="455">
        <f t="shared" ca="1" si="152"/>
        <v>39096561702.276817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39096561702.276817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162902340.42615339</v>
      </c>
      <c r="L2759" s="455">
        <f t="shared" ca="1" si="152"/>
        <v>39259464042.702972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39259464042.702972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163581100.17792904</v>
      </c>
      <c r="L2760" s="455">
        <f t="shared" ca="1" si="152"/>
        <v>39423045142.880905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39423045142.880905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164262688.09533709</v>
      </c>
      <c r="L2761" s="455">
        <f t="shared" ca="1" si="152"/>
        <v>39587307830.976242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39587307830.976242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164947115.962401</v>
      </c>
      <c r="L2762" s="455">
        <f t="shared" ca="1" si="152"/>
        <v>39752254946.938644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39752254946.938644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165634395.61224434</v>
      </c>
      <c r="L2763" s="455">
        <f t="shared" ca="1" si="152"/>
        <v>39917889342.550888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39917889342.550888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166324538.92729536</v>
      </c>
      <c r="L2764" s="455">
        <f t="shared" ca="1" si="152"/>
        <v>40084213881.47818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40084213881.47818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167017557.83949241</v>
      </c>
      <c r="L2765" s="455">
        <f t="shared" ca="1" si="152"/>
        <v>40251231439.317673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40251231439.317673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167713464.33049029</v>
      </c>
      <c r="L2766" s="455">
        <f t="shared" ca="1" si="152"/>
        <v>40418944903.648163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40418944903.648163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168412270.43186733</v>
      </c>
      <c r="L2767" s="455">
        <f t="shared" ca="1" si="152"/>
        <v>40587357174.080032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40587357174.080032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169113988.22533345</v>
      </c>
      <c r="L2768" s="455">
        <f t="shared" ca="1" si="152"/>
        <v>40756471162.305367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40756471162.305367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169818629.84293902</v>
      </c>
      <c r="L2769" s="455">
        <f t="shared" ca="1" si="152"/>
        <v>40926289792.148308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40926289792.148308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170526207.46728462</v>
      </c>
      <c r="L2770" s="455">
        <f t="shared" ca="1" si="152"/>
        <v>41096815999.615593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41096815999.615593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171236733.33173165</v>
      </c>
      <c r="L2771" s="455">
        <f t="shared" ca="1" si="152"/>
        <v>41268052732.947327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41268052732.947327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171950219.72061387</v>
      </c>
      <c r="L2772" s="455">
        <f t="shared" ca="1" si="152"/>
        <v>41440002952.667938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41440002952.667938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172666678.96944973</v>
      </c>
      <c r="L2773" s="455">
        <f t="shared" ca="1" si="152"/>
        <v>41612669631.63739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41612669631.63739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173386123.46515578</v>
      </c>
      <c r="L2774" s="455">
        <f t="shared" ca="1" si="152"/>
        <v>41786055755.102547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41786055755.102547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174108565.64626062</v>
      </c>
      <c r="L2775" s="455">
        <f t="shared" ca="1" si="152"/>
        <v>41960164320.74881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41960164320.74881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174834018.00312003</v>
      </c>
      <c r="L2776" s="455">
        <f t="shared" ca="1" si="152"/>
        <v>42134998338.75193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42134998338.75193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175562493.07813305</v>
      </c>
      <c r="L2777" s="455">
        <f t="shared" ca="1" si="152"/>
        <v>42310560831.830063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42310560831.830063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176294003.4659586</v>
      </c>
      <c r="L2778" s="455">
        <f t="shared" ca="1" si="152"/>
        <v>42486854835.296021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42486854835.296021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177028561.81373343</v>
      </c>
      <c r="L2779" s="455">
        <f t="shared" ca="1" si="152"/>
        <v>42663883397.109756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42663883397.109756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177766180.82129064</v>
      </c>
      <c r="L2780" s="455">
        <f t="shared" ca="1" si="152"/>
        <v>42841649577.931046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42841649577.931046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178506873.24137935</v>
      </c>
      <c r="L2781" s="455">
        <f t="shared" ca="1" si="152"/>
        <v>43020156451.172424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43020156451.172424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179250651.87988511</v>
      </c>
      <c r="L2782" s="455">
        <f t="shared" ca="1" si="152"/>
        <v>43199407103.052307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43199407103.052307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179997529.59605128</v>
      </c>
      <c r="L2783" s="455">
        <f t="shared" ca="1" si="152"/>
        <v>43379404632.648361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43379404632.648361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180747519.3027015</v>
      </c>
      <c r="L2784" s="455">
        <f t="shared" ca="1" si="152"/>
        <v>43560152151.951065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43560152151.951065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181500633.96646276</v>
      </c>
      <c r="L2785" s="455">
        <f t="shared" ca="1" si="152"/>
        <v>43741652785.917526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43741652785.917526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182256886.6079897</v>
      </c>
      <c r="L2786" s="455">
        <f t="shared" ca="1" si="152"/>
        <v>43923909672.525513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43923909672.525513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183016290.30218965</v>
      </c>
      <c r="L2787" s="455">
        <f t="shared" ca="1" si="152"/>
        <v>44106925962.827705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44106925962.827705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183778858.17844877</v>
      </c>
      <c r="L2788" s="455">
        <f t="shared" ca="1" si="152"/>
        <v>44290704821.006157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44290704821.006157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184544603.42085898</v>
      </c>
      <c r="L2789" s="455">
        <f t="shared" ca="1" si="152"/>
        <v>44475249424.427017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44475249424.427017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185313539.26844591</v>
      </c>
      <c r="L2790" s="455">
        <f t="shared" ca="1" si="152"/>
        <v>44660562963.695465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44660562963.695465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186085679.01539776</v>
      </c>
      <c r="L2791" s="455">
        <f t="shared" ca="1" si="152"/>
        <v>44846648642.710861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44846648642.710861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186861036.01129526</v>
      </c>
      <c r="L2792" s="455">
        <f t="shared" ca="1" si="152"/>
        <v>45033509678.722153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45033509678.722153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187639623.66134229</v>
      </c>
      <c r="L2793" s="455">
        <f t="shared" ca="1" si="152"/>
        <v>45221149302.383492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45221149302.383492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188421455.42659789</v>
      </c>
      <c r="L2794" s="455">
        <f t="shared" ca="1" si="152"/>
        <v>45409570757.810089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45409570757.810089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189206544.82420871</v>
      </c>
      <c r="L2795" s="455">
        <f t="shared" ca="1" si="152"/>
        <v>45598777302.6343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45598777302.6343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189994905.42764291</v>
      </c>
      <c r="L2796" s="455">
        <f t="shared" ca="1" si="152"/>
        <v>45788772208.061943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45788772208.061943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190786550.86692476</v>
      </c>
      <c r="L2797" s="455">
        <f t="shared" ca="1" si="152"/>
        <v>45979558758.928871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45979558758.928871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191581494.8288703</v>
      </c>
      <c r="L2798" s="455">
        <f t="shared" ca="1" si="152"/>
        <v>46171140253.757744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46171140253.757744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192379751.05732393</v>
      </c>
      <c r="L2799" s="455">
        <f t="shared" ca="1" si="152"/>
        <v>46363520004.815071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46363520004.815071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193181333.35339612</v>
      </c>
      <c r="L2800" s="455">
        <f t="shared" ca="1" si="152"/>
        <v>46556701338.168465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46556701338.168465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193986255.57570192</v>
      </c>
      <c r="L2801" s="455">
        <f t="shared" ca="1" si="152"/>
        <v>46750687593.744164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46750687593.744164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194794531.64060068</v>
      </c>
      <c r="L2802" s="455">
        <f t="shared" ca="1" si="152"/>
        <v>46945482125.384766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46945482125.384766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195606175.52243653</v>
      </c>
      <c r="L2803" s="455">
        <f t="shared" ca="1" si="152"/>
        <v>47141088300.907204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47141088300.907204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196421201.25378001</v>
      </c>
      <c r="L2804" s="455">
        <f t="shared" ca="1" si="152"/>
        <v>47337509502.16098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47337509502.16098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197239622.92567074</v>
      </c>
      <c r="L2805" s="455">
        <f t="shared" ca="1" si="152"/>
        <v>47534749125.086655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47534749125.086655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198061454.68786106</v>
      </c>
      <c r="L2806" s="455">
        <f t="shared" ca="1" si="152"/>
        <v>47732810579.774513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47732810579.774513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198886710.74906048</v>
      </c>
      <c r="L2807" s="455">
        <f t="shared" ca="1" si="152"/>
        <v>47931697290.523575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47931697290.523575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199715405.37718156</v>
      </c>
      <c r="L2808" s="455">
        <f t="shared" ca="1" si="152"/>
        <v>48131412695.900757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48131412695.900757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200547552.8995865</v>
      </c>
      <c r="L2809" s="455">
        <f t="shared" ca="1" si="152"/>
        <v>48331960248.800346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48331960248.800346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201383167.70333478</v>
      </c>
      <c r="L2810" s="455">
        <f t="shared" ca="1" si="152"/>
        <v>48533343416.503677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48533343416.503677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202222264.235432</v>
      </c>
      <c r="L2811" s="455">
        <f t="shared" ca="1" si="152"/>
        <v>48735565680.739113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48735565680.739113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203064857.00307962</v>
      </c>
      <c r="L2812" s="455">
        <f t="shared" ca="1" si="152"/>
        <v>48938630537.742195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48938630537.742195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203910960.57392582</v>
      </c>
      <c r="L2813" s="455">
        <f t="shared" ref="L2813:L3067" ca="1" si="157">I2813-J2813+K2813</f>
        <v>49142541498.316124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49142541498.316124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204760589.57631719</v>
      </c>
      <c r="L2814" s="455">
        <f t="shared" ca="1" si="157"/>
        <v>49347302087.892441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49347302087.892441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205613758.69955182</v>
      </c>
      <c r="L2815" s="455">
        <f t="shared" ca="1" si="157"/>
        <v>49552915846.591995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49552915846.591995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206470482.69413331</v>
      </c>
      <c r="L2816" s="455">
        <f t="shared" ca="1" si="157"/>
        <v>49759386329.286125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49759386329.286125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207330776.37202552</v>
      </c>
      <c r="L2817" s="455">
        <f t="shared" ca="1" si="157"/>
        <v>49966717105.65815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49966717105.65815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208194654.60690895</v>
      </c>
      <c r="L2818" s="455">
        <f t="shared" ca="1" si="157"/>
        <v>50174911760.26506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50174911760.26506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209062132.33443776</v>
      </c>
      <c r="L2819" s="455">
        <f t="shared" ca="1" si="157"/>
        <v>50383973892.599495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50383973892.599495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209933224.55249789</v>
      </c>
      <c r="L2820" s="455">
        <f t="shared" ca="1" si="157"/>
        <v>50593907117.151993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50593907117.151993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210807946.32146662</v>
      </c>
      <c r="L2821" s="455">
        <f t="shared" ca="1" si="157"/>
        <v>50804715063.473457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50804715063.473457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211686312.76447272</v>
      </c>
      <c r="L2822" s="455">
        <f t="shared" ca="1" si="157"/>
        <v>51016401376.23793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51016401376.23793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212568339.06765804</v>
      </c>
      <c r="L2823" s="455">
        <f t="shared" ca="1" si="157"/>
        <v>51228969715.305588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51228969715.305588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213454040.48043996</v>
      </c>
      <c r="L2824" s="455">
        <f t="shared" ca="1" si="157"/>
        <v>51442423755.786026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51442423755.786026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214343432.3157751</v>
      </c>
      <c r="L2825" s="455">
        <f t="shared" ca="1" si="157"/>
        <v>51656767188.101799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51656767188.101799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215236529.95042416</v>
      </c>
      <c r="L2826" s="455">
        <f t="shared" ca="1" si="157"/>
        <v>51872003718.052223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51872003718.052223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216133348.8252176</v>
      </c>
      <c r="L2827" s="455">
        <f t="shared" ca="1" si="157"/>
        <v>52088137066.877441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52088137066.877441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217033904.44532266</v>
      </c>
      <c r="L2828" s="455">
        <f t="shared" ca="1" si="157"/>
        <v>52305170971.322762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52305170971.322762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217938212.38051149</v>
      </c>
      <c r="L2829" s="455">
        <f t="shared" ca="1" si="157"/>
        <v>52523109183.70327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52523109183.70327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218846288.2654303</v>
      </c>
      <c r="L2830" s="455">
        <f t="shared" ca="1" si="157"/>
        <v>52741955471.968697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52741955471.968697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219758147.79986957</v>
      </c>
      <c r="L2831" s="455">
        <f t="shared" ca="1" si="157"/>
        <v>52961713619.76857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52961713619.76857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220673806.74903572</v>
      </c>
      <c r="L2832" s="455">
        <f t="shared" ca="1" si="157"/>
        <v>53182387426.517609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53182387426.517609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221593280.94382337</v>
      </c>
      <c r="L2833" s="455">
        <f t="shared" ca="1" si="157"/>
        <v>53403980707.461433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53403980707.461433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222516586.28108931</v>
      </c>
      <c r="L2834" s="455">
        <f t="shared" ca="1" si="157"/>
        <v>53626497293.742523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53626497293.742523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223443738.72392717</v>
      </c>
      <c r="L2835" s="455">
        <f t="shared" ca="1" si="157"/>
        <v>53849941032.466454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53849941032.466454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224374754.30194354</v>
      </c>
      <c r="L2836" s="455">
        <f t="shared" ca="1" si="157"/>
        <v>54074315786.768394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54074315786.768394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225309649.11153495</v>
      </c>
      <c r="L2837" s="455">
        <f t="shared" ca="1" si="157"/>
        <v>54299625435.879929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54299625435.879929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226248439.31616637</v>
      </c>
      <c r="L2838" s="455">
        <f t="shared" ca="1" si="157"/>
        <v>54525873875.196098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54525873875.196098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227191141.14665043</v>
      </c>
      <c r="L2839" s="455">
        <f t="shared" ca="1" si="157"/>
        <v>54753065016.342751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54753065016.342751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228137770.90142813</v>
      </c>
      <c r="L2840" s="455">
        <f t="shared" ca="1" si="157"/>
        <v>54981202787.244179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54981202787.244179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229088344.94685072</v>
      </c>
      <c r="L2841" s="455">
        <f t="shared" ca="1" si="157"/>
        <v>55210291132.191032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55210291132.191032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230042879.71746263</v>
      </c>
      <c r="L2842" s="455">
        <f t="shared" ca="1" si="157"/>
        <v>55440334011.908493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55440334011.908493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231001391.71628538</v>
      </c>
      <c r="L2843" s="455">
        <f t="shared" ca="1" si="157"/>
        <v>55671335403.624779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55671335403.624779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231963897.51510325</v>
      </c>
      <c r="L2844" s="455">
        <f t="shared" ca="1" si="157"/>
        <v>55903299301.139885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55903299301.139885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232930413.75474951</v>
      </c>
      <c r="L2845" s="455">
        <f t="shared" ca="1" si="157"/>
        <v>56136229714.894638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56136229714.894638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233900957.14539433</v>
      </c>
      <c r="L2846" s="455">
        <f t="shared" ca="1" si="157"/>
        <v>56370130672.040031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56370130672.040031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234875544.46683347</v>
      </c>
      <c r="L2847" s="455">
        <f t="shared" ca="1" si="157"/>
        <v>56605006216.506866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56605006216.506866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235854192.5687786</v>
      </c>
      <c r="L2848" s="455">
        <f t="shared" ca="1" si="157"/>
        <v>56840860409.075645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56840860409.075645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236836918.3711485</v>
      </c>
      <c r="L2849" s="455">
        <f t="shared" ca="1" si="157"/>
        <v>57077697327.446793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57077697327.446793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237823738.86436164</v>
      </c>
      <c r="L2850" s="455">
        <f t="shared" ca="1" si="157"/>
        <v>57315521066.311157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57315521066.311157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238814671.10962981</v>
      </c>
      <c r="L2851" s="455">
        <f t="shared" ca="1" si="157"/>
        <v>57554335737.420784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57554335737.420784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239809732.23925322</v>
      </c>
      <c r="L2852" s="455">
        <f t="shared" ca="1" si="157"/>
        <v>57794145469.660034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57794145469.660034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240808939.45691678</v>
      </c>
      <c r="L2853" s="455">
        <f t="shared" ca="1" si="157"/>
        <v>58034954409.116951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58034954409.116951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241812310.03798726</v>
      </c>
      <c r="L2854" s="455">
        <f t="shared" ca="1" si="157"/>
        <v>58276766719.154938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58276766719.154938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242819861.32981223</v>
      </c>
      <c r="L2855" s="455">
        <f t="shared" ca="1" si="157"/>
        <v>58519586580.484749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58519586580.484749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243831610.75201979</v>
      </c>
      <c r="L2856" s="455">
        <f t="shared" ca="1" si="157"/>
        <v>58763418191.236771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58763418191.236771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244847575.79681987</v>
      </c>
      <c r="L2857" s="455">
        <f t="shared" ca="1" si="157"/>
        <v>59008265767.033592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59008265767.033592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245867774.02930659</v>
      </c>
      <c r="L2858" s="455">
        <f t="shared" ca="1" si="157"/>
        <v>59254133541.062897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59254133541.062897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246892223.08776209</v>
      </c>
      <c r="L2859" s="455">
        <f t="shared" ca="1" si="157"/>
        <v>59501025764.150658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59501025764.150658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247920940.68396106</v>
      </c>
      <c r="L2860" s="455">
        <f t="shared" ca="1" si="157"/>
        <v>59748946704.834618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59748946704.834618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248953944.60347754</v>
      </c>
      <c r="L2861" s="455">
        <f t="shared" ca="1" si="157"/>
        <v>59997900649.438095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59997900649.438095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249991252.70599207</v>
      </c>
      <c r="L2862" s="455">
        <f t="shared" ca="1" si="157"/>
        <v>60247891902.144089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60247891902.144089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251032882.92560038</v>
      </c>
      <c r="L2863" s="455">
        <f t="shared" ca="1" si="157"/>
        <v>60498924785.069687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60498924785.069687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252078853.27112365</v>
      </c>
      <c r="L2864" s="455">
        <f t="shared" ca="1" si="157"/>
        <v>60751003638.340813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60751003638.340813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253129181.82642004</v>
      </c>
      <c r="L2865" s="455">
        <f t="shared" ca="1" si="157"/>
        <v>61004132820.167236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61004132820.167236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254183886.75069681</v>
      </c>
      <c r="L2866" s="455">
        <f t="shared" ca="1" si="157"/>
        <v>61258316706.917931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61258316706.917931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255242986.27882472</v>
      </c>
      <c r="L2867" s="455">
        <f t="shared" ca="1" si="157"/>
        <v>61513559693.196754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61513559693.196754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256306498.72165313</v>
      </c>
      <c r="L2868" s="455">
        <f t="shared" ca="1" si="157"/>
        <v>61769866191.918411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61769866191.918411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257374442.46632671</v>
      </c>
      <c r="L2869" s="455">
        <f t="shared" ca="1" si="157"/>
        <v>62027240634.384735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62027240634.384735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258446835.97660306</v>
      </c>
      <c r="L2870" s="455">
        <f t="shared" ca="1" si="157"/>
        <v>62285687470.361336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62285687470.361336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259523697.79317221</v>
      </c>
      <c r="L2871" s="455">
        <f t="shared" ca="1" si="157"/>
        <v>62545211168.15451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62545211168.15451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260605046.53397712</v>
      </c>
      <c r="L2872" s="455">
        <f t="shared" ca="1" si="157"/>
        <v>62805816214.688484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62805816214.688484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261690900.8945353</v>
      </c>
      <c r="L2873" s="455">
        <f t="shared" ca="1" si="157"/>
        <v>63067507115.583023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63067507115.583023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262781279.64826256</v>
      </c>
      <c r="L2874" s="455">
        <f t="shared" ca="1" si="157"/>
        <v>63330288395.231285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63330288395.231285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263876201.64679703</v>
      </c>
      <c r="L2875" s="455">
        <f t="shared" ca="1" si="157"/>
        <v>63594164596.878082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63594164596.878082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264975685.82032531</v>
      </c>
      <c r="L2876" s="455">
        <f t="shared" ca="1" si="157"/>
        <v>63859140282.69841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63859140282.69841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266079751.17791003</v>
      </c>
      <c r="L2877" s="455">
        <f t="shared" ca="1" si="157"/>
        <v>64125220033.87632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64125220033.87632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267188416.807818</v>
      </c>
      <c r="L2878" s="455">
        <f t="shared" ca="1" si="157"/>
        <v>64392408450.684135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64392408450.684135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268301701.87785056</v>
      </c>
      <c r="L2879" s="455">
        <f t="shared" ca="1" si="157"/>
        <v>64660710152.561989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64660710152.561989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269419625.63567495</v>
      </c>
      <c r="L2880" s="455">
        <f t="shared" ca="1" si="157"/>
        <v>64930129778.197662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64930129778.197662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270542207.40915692</v>
      </c>
      <c r="L2881" s="455">
        <f t="shared" ca="1" si="157"/>
        <v>65200671985.606819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65200671985.606819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271669466.60669506</v>
      </c>
      <c r="L2882" s="455">
        <f t="shared" ca="1" si="157"/>
        <v>65472341452.213516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65472341452.213516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272801422.7175563</v>
      </c>
      <c r="L2883" s="455">
        <f t="shared" ca="1" si="157"/>
        <v>65745142874.931076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65745142874.931076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273938095.31221282</v>
      </c>
      <c r="L2884" s="455">
        <f t="shared" ca="1" si="157"/>
        <v>66019080970.243286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66019080970.243286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275079504.04268038</v>
      </c>
      <c r="L2885" s="455">
        <f t="shared" ca="1" si="157"/>
        <v>66294160474.285965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66294160474.285965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276225668.64285821</v>
      </c>
      <c r="L2886" s="455">
        <f t="shared" ca="1" si="157"/>
        <v>66570386142.928825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66570386142.928825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277376608.92887008</v>
      </c>
      <c r="L2887" s="455">
        <f t="shared" ca="1" si="157"/>
        <v>66847762751.857697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66847762751.857697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278532344.79940706</v>
      </c>
      <c r="L2888" s="455">
        <f t="shared" ca="1" si="157"/>
        <v>67126295096.657104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67126295096.657104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279692896.23607129</v>
      </c>
      <c r="L2889" s="455">
        <f t="shared" ca="1" si="157"/>
        <v>67405987992.893173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67405987992.893173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280858283.30372155</v>
      </c>
      <c r="L2890" s="455">
        <f t="shared" ca="1" si="157"/>
        <v>67686846276.196892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67686846276.196892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282028526.15082037</v>
      </c>
      <c r="L2891" s="455">
        <f t="shared" ca="1" si="157"/>
        <v>67968874802.34771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67968874802.34771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283203645.00978214</v>
      </c>
      <c r="L2892" s="455">
        <f t="shared" ca="1" si="157"/>
        <v>68252078447.357491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68252078447.357491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284383660.19732285</v>
      </c>
      <c r="L2893" s="455">
        <f t="shared" ca="1" si="157"/>
        <v>68536462107.55481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68536462107.55481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285568592.11481172</v>
      </c>
      <c r="L2894" s="455">
        <f t="shared" ca="1" si="157"/>
        <v>68822030699.669617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68822030699.669617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286758461.24862337</v>
      </c>
      <c r="L2895" s="455">
        <f t="shared" ca="1" si="157"/>
        <v>69108789160.918243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69108789160.918243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287953288.17049265</v>
      </c>
      <c r="L2896" s="455">
        <f t="shared" ca="1" si="157"/>
        <v>69396742449.08873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69396742449.08873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289153093.53786969</v>
      </c>
      <c r="L2897" s="455">
        <f t="shared" ca="1" si="157"/>
        <v>69685895542.626602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69685895542.626602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290357898.0942775</v>
      </c>
      <c r="L2898" s="455">
        <f t="shared" ca="1" si="157"/>
        <v>69976253440.720886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69976253440.720886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291567722.66967034</v>
      </c>
      <c r="L2899" s="455">
        <f t="shared" ca="1" si="157"/>
        <v>70267821163.390564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70267821163.390564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292782588.180794</v>
      </c>
      <c r="L2900" s="455">
        <f t="shared" ca="1" si="157"/>
        <v>70560603751.571365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70560603751.571365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294002515.63154733</v>
      </c>
      <c r="L2901" s="455">
        <f t="shared" ca="1" si="157"/>
        <v>70854606267.202911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70854606267.202911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295227526.11334544</v>
      </c>
      <c r="L2902" s="455">
        <f t="shared" ca="1" si="157"/>
        <v>71149833793.316254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71149833793.316254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296457640.80548441</v>
      </c>
      <c r="L2903" s="455">
        <f t="shared" ca="1" si="157"/>
        <v>71446291434.121735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71446291434.121735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297692880.9755072</v>
      </c>
      <c r="L2904" s="455">
        <f t="shared" ca="1" si="157"/>
        <v>71743984315.097244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71743984315.097244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298933267.97957182</v>
      </c>
      <c r="L2905" s="455">
        <f t="shared" ca="1" si="157"/>
        <v>72042917583.076813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72042917583.076813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300178823.26282007</v>
      </c>
      <c r="L2906" s="455">
        <f t="shared" ca="1" si="157"/>
        <v>72343096406.33963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72343096406.33963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301429568.35974848</v>
      </c>
      <c r="L2907" s="455">
        <f t="shared" ca="1" si="157"/>
        <v>72644525974.699371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72644525974.699371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302685524.89458072</v>
      </c>
      <c r="L2908" s="455">
        <f t="shared" ca="1" si="157"/>
        <v>72947211499.593948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72947211499.593948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303946714.58164144</v>
      </c>
      <c r="L2909" s="455">
        <f t="shared" ca="1" si="157"/>
        <v>73251158214.175583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73251158214.175583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305213159.22573161</v>
      </c>
      <c r="L2910" s="455">
        <f t="shared" ca="1" si="157"/>
        <v>73556371373.401321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73556371373.401321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306484880.72250551</v>
      </c>
      <c r="L2911" s="455">
        <f t="shared" ca="1" si="157"/>
        <v>73862856254.123825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73862856254.123825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307761901.05884928</v>
      </c>
      <c r="L2912" s="455">
        <f t="shared" ca="1" si="157"/>
        <v>74170618155.182678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74170618155.182678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309044242.31326115</v>
      </c>
      <c r="L2913" s="455">
        <f t="shared" ca="1" si="157"/>
        <v>74479662397.495941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74479662397.495941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310331926.65623307</v>
      </c>
      <c r="L2914" s="455">
        <f t="shared" ca="1" si="157"/>
        <v>74789994324.152176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74789994324.152176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311624976.35063404</v>
      </c>
      <c r="L2915" s="455">
        <f t="shared" ca="1" si="157"/>
        <v>75101619300.502808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75101619300.502808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312923413.75209504</v>
      </c>
      <c r="L2916" s="455">
        <f t="shared" ca="1" si="157"/>
        <v>75414542714.254898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75414542714.254898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314227261.30939543</v>
      </c>
      <c r="L2917" s="455">
        <f t="shared" ca="1" si="157"/>
        <v>75728769975.564301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75728769975.564301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315536541.56485122</v>
      </c>
      <c r="L2918" s="455">
        <f t="shared" ca="1" si="157"/>
        <v>76044306517.12915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76044306517.12915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316851277.15470481</v>
      </c>
      <c r="L2919" s="455">
        <f t="shared" ca="1" si="157"/>
        <v>76361157794.283859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76361157794.283859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318171490.80951607</v>
      </c>
      <c r="L2920" s="455">
        <f t="shared" ca="1" si="157"/>
        <v>76679329285.093369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76679329285.093369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319497205.35455573</v>
      </c>
      <c r="L2921" s="455">
        <f t="shared" ca="1" si="157"/>
        <v>76998826490.447922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76998826490.447922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320828443.71019965</v>
      </c>
      <c r="L2922" s="455">
        <f t="shared" ca="1" si="157"/>
        <v>77319654934.158127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77319654934.158127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322165228.89232552</v>
      </c>
      <c r="L2923" s="455">
        <f t="shared" ca="1" si="157"/>
        <v>77641820163.050446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77641820163.050446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323507584.01271021</v>
      </c>
      <c r="L2924" s="455">
        <f t="shared" ca="1" si="157"/>
        <v>77965327747.063156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77965327747.063156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324855532.27942979</v>
      </c>
      <c r="L2925" s="455">
        <f t="shared" ca="1" si="157"/>
        <v>78290183279.34259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78290183279.34259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326209096.99726081</v>
      </c>
      <c r="L2926" s="455">
        <f t="shared" ca="1" si="157"/>
        <v>78616392376.339844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78616392376.339844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327568301.56808269</v>
      </c>
      <c r="L2927" s="455">
        <f t="shared" ca="1" si="157"/>
        <v>78943960677.907928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78943960677.907928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328933169.49128306</v>
      </c>
      <c r="L2928" s="455">
        <f t="shared" ca="1" si="157"/>
        <v>79272893847.399216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79272893847.399216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330303724.3641634</v>
      </c>
      <c r="L2929" s="455">
        <f t="shared" ca="1" si="157"/>
        <v>79603197571.763382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79603197571.763382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331679989.8823474</v>
      </c>
      <c r="L2930" s="455">
        <f t="shared" ca="1" si="157"/>
        <v>79934877561.645737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79934877561.645737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333061989.84019059</v>
      </c>
      <c r="L2931" s="455">
        <f t="shared" ca="1" si="157"/>
        <v>80267939551.485931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80267939551.485931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334449748.13119137</v>
      </c>
      <c r="L2932" s="455">
        <f t="shared" ca="1" si="157"/>
        <v>80602389299.617126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80602389299.617126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335843288.74840468</v>
      </c>
      <c r="L2933" s="455">
        <f t="shared" ca="1" si="157"/>
        <v>80938232588.365524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80938232588.365524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337242635.78485632</v>
      </c>
      <c r="L2934" s="455">
        <f t="shared" ca="1" si="157"/>
        <v>81275475224.150375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81275475224.150375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338647813.4339599</v>
      </c>
      <c r="L2935" s="455">
        <f t="shared" ca="1" si="157"/>
        <v>81614123037.584335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81614123037.584335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340058845.98993474</v>
      </c>
      <c r="L2936" s="455">
        <f t="shared" ca="1" si="157"/>
        <v>81954181883.574265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81954181883.574265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341475757.84822607</v>
      </c>
      <c r="L2937" s="455">
        <f t="shared" ca="1" si="157"/>
        <v>82295657641.422485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82295657641.422485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342898573.50592703</v>
      </c>
      <c r="L2938" s="455">
        <f t="shared" ca="1" si="157"/>
        <v>82638556214.928406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82638556214.928406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344327317.56220168</v>
      </c>
      <c r="L2939" s="455">
        <f t="shared" ca="1" si="157"/>
        <v>82982883532.490601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82982883532.490601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345762014.71871084</v>
      </c>
      <c r="L2940" s="455">
        <f t="shared" ca="1" si="157"/>
        <v>83328645547.209305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83328645547.209305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347202689.78003877</v>
      </c>
      <c r="L2941" s="455">
        <f t="shared" ca="1" si="157"/>
        <v>83675848236.989349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83675848236.989349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348649367.65412229</v>
      </c>
      <c r="L2942" s="455">
        <f t="shared" ca="1" si="157"/>
        <v>84024497604.643478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84024497604.643478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350102073.35268116</v>
      </c>
      <c r="L2943" s="455">
        <f t="shared" ca="1" si="157"/>
        <v>84374599677.996155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84374599677.996155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351560831.99165064</v>
      </c>
      <c r="L2944" s="455">
        <f t="shared" ca="1" si="157"/>
        <v>84726160509.987808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84726160509.987808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353025668.79161584</v>
      </c>
      <c r="L2945" s="455">
        <f t="shared" ca="1" si="157"/>
        <v>85079186178.779419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85079186178.779419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354496609.07824755</v>
      </c>
      <c r="L2946" s="455">
        <f t="shared" ca="1" si="157"/>
        <v>85433682787.857666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85433682787.857666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355973678.28274029</v>
      </c>
      <c r="L2947" s="455">
        <f t="shared" ca="1" si="157"/>
        <v>85789656466.140411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85789656466.140411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357456901.94225168</v>
      </c>
      <c r="L2948" s="455">
        <f t="shared" ca="1" si="157"/>
        <v>86147113368.082657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86147113368.082657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358946305.70034438</v>
      </c>
      <c r="L2949" s="455">
        <f t="shared" ca="1" si="157"/>
        <v>86506059673.783005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86506059673.783005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360441915.30742919</v>
      </c>
      <c r="L2950" s="455">
        <f t="shared" ca="1" si="157"/>
        <v>86866501589.090439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86866501589.090439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361943756.62121016</v>
      </c>
      <c r="L2951" s="455">
        <f t="shared" ca="1" si="157"/>
        <v>87228445345.711655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87228445345.711655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363451855.6071319</v>
      </c>
      <c r="L2952" s="455">
        <f t="shared" ca="1" si="157"/>
        <v>87591897201.318787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87591897201.318787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364966238.33882827</v>
      </c>
      <c r="L2953" s="455">
        <f t="shared" ca="1" si="157"/>
        <v>87956863439.657608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87956863439.657608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366486930.99857336</v>
      </c>
      <c r="L2954" s="455">
        <f t="shared" ca="1" si="157"/>
        <v>88323350370.656189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88323350370.656189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368013959.87773412</v>
      </c>
      <c r="L2955" s="455">
        <f t="shared" ca="1" si="157"/>
        <v>88691364330.53392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88691364330.53392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369547351.37722468</v>
      </c>
      <c r="L2956" s="455">
        <f t="shared" ca="1" si="157"/>
        <v>89060911681.911148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89060911681.911148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371087132.00796312</v>
      </c>
      <c r="L2957" s="455">
        <f t="shared" ca="1" si="157"/>
        <v>89431998813.919113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89431998813.919113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372633328.39132965</v>
      </c>
      <c r="L2958" s="455">
        <f t="shared" ca="1" si="157"/>
        <v>89804632142.31044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89804632142.31044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374185967.25962681</v>
      </c>
      <c r="L2959" s="455">
        <f t="shared" ca="1" si="157"/>
        <v>90178818109.570068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90178818109.570068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375745075.45654196</v>
      </c>
      <c r="L2960" s="455">
        <f t="shared" ca="1" si="157"/>
        <v>90554563185.026611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90554563185.026611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377310679.93761086</v>
      </c>
      <c r="L2961" s="455">
        <f t="shared" ca="1" si="157"/>
        <v>90931873864.964218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90931873864.964218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378882807.77068424</v>
      </c>
      <c r="L2962" s="455">
        <f t="shared" ca="1" si="157"/>
        <v>91310756672.734909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91310756672.734909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380461486.13639545</v>
      </c>
      <c r="L2963" s="455">
        <f t="shared" ca="1" si="157"/>
        <v>91691218158.871307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91691218158.871307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382046742.32863045</v>
      </c>
      <c r="L2964" s="455">
        <f t="shared" ca="1" si="157"/>
        <v>92073264901.199936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92073264901.199936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383638603.75499976</v>
      </c>
      <c r="L2965" s="455">
        <f t="shared" ca="1" si="157"/>
        <v>92456903504.954941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92456903504.954941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385237097.93731225</v>
      </c>
      <c r="L2966" s="455">
        <f t="shared" ca="1" si="157"/>
        <v>92842140602.892258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92842140602.892258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386842252.51205105</v>
      </c>
      <c r="L2967" s="455">
        <f t="shared" ca="1" si="157"/>
        <v>93228982855.404312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93228982855.404312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388454095.23085129</v>
      </c>
      <c r="L2968" s="455">
        <f t="shared" ca="1" si="157"/>
        <v>93617436950.635162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93617436950.635162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390072653.96097982</v>
      </c>
      <c r="L2969" s="455">
        <f t="shared" ca="1" si="157"/>
        <v>94007509604.596146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94007509604.596146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391697956.68581724</v>
      </c>
      <c r="L2970" s="455">
        <f t="shared" ca="1" si="157"/>
        <v>94399207561.281967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94399207561.281967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393330031.50534153</v>
      </c>
      <c r="L2971" s="455">
        <f t="shared" ca="1" si="157"/>
        <v>94792537592.787308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94792537592.787308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394968906.63661379</v>
      </c>
      <c r="L2972" s="455">
        <f t="shared" ca="1" si="157"/>
        <v>95187506499.42392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95187506499.42392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396614610.41426635</v>
      </c>
      <c r="L2973" s="455">
        <f t="shared" ca="1" si="157"/>
        <v>95584121109.838181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95584121109.838181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398267171.29099244</v>
      </c>
      <c r="L2974" s="455">
        <f t="shared" ca="1" si="157"/>
        <v>95982388281.129166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95982388281.129166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399926617.83803821</v>
      </c>
      <c r="L2975" s="455">
        <f t="shared" ca="1" si="157"/>
        <v>96382314898.967209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96382314898.967209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401592978.74569672</v>
      </c>
      <c r="L2976" s="455">
        <f t="shared" ca="1" si="157"/>
        <v>96783907877.712906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96783907877.712906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403266282.82380378</v>
      </c>
      <c r="L2977" s="455">
        <f t="shared" ca="1" si="157"/>
        <v>97187174160.536713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97187174160.536713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404946559.00223631</v>
      </c>
      <c r="L2978" s="455">
        <f t="shared" ca="1" si="157"/>
        <v>97592120719.538956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97592120719.538956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406633836.33141232</v>
      </c>
      <c r="L2979" s="455">
        <f t="shared" ca="1" si="157"/>
        <v>97998754555.870361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97998754555.870361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408328143.98279315</v>
      </c>
      <c r="L2980" s="455">
        <f t="shared" ca="1" si="157"/>
        <v>98407082699.853149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98407082699.853149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410029511.2493881</v>
      </c>
      <c r="L2981" s="455">
        <f t="shared" ca="1" si="157"/>
        <v>98817112211.102539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98817112211.102539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411737967.5462606</v>
      </c>
      <c r="L2982" s="455">
        <f t="shared" ca="1" si="157"/>
        <v>99228850178.648804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99228850178.648804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413453542.41103667</v>
      </c>
      <c r="L2983" s="455">
        <f t="shared" ca="1" si="157"/>
        <v>99642303721.059845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99642303721.059845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415176265.50441599</v>
      </c>
      <c r="L2984" s="455">
        <f t="shared" ca="1" si="157"/>
        <v>100057479986.56425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100057479986.56425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416906166.61068439</v>
      </c>
      <c r="L2985" s="455">
        <f t="shared" ca="1" si="157"/>
        <v>100474386153.17494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100474386153.17494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418643275.63822889</v>
      </c>
      <c r="L2986" s="455">
        <f t="shared" ca="1" si="157"/>
        <v>100893029428.81317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100893029428.81317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420387622.6200549</v>
      </c>
      <c r="L2987" s="455">
        <f t="shared" ca="1" si="157"/>
        <v>101313417051.43323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101313417051.43323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422139237.7143051</v>
      </c>
      <c r="L2988" s="455">
        <f t="shared" ca="1" si="157"/>
        <v>101735556289.14754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101735556289.14754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423898151.20478141</v>
      </c>
      <c r="L2989" s="455">
        <f t="shared" ca="1" si="157"/>
        <v>102159454440.35233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102159454440.35233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425664393.501468</v>
      </c>
      <c r="L2990" s="455">
        <f t="shared" ca="1" si="157"/>
        <v>102585118833.85379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102585118833.85379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427437995.14105743</v>
      </c>
      <c r="L2991" s="455">
        <f t="shared" ca="1" si="157"/>
        <v>103012556828.99484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103012556828.99484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429218986.78747851</v>
      </c>
      <c r="L2992" s="455">
        <f t="shared" ca="1" si="157"/>
        <v>103441775815.78232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103441775815.78232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431007399.23242635</v>
      </c>
      <c r="L2993" s="455">
        <f t="shared" ca="1" si="157"/>
        <v>103872783215.01474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103872783215.01474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432803263.39589477</v>
      </c>
      <c r="L2994" s="455">
        <f t="shared" ca="1" si="157"/>
        <v>104305586478.41063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104305586478.41063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434606610.32671094</v>
      </c>
      <c r="L2995" s="455">
        <f t="shared" ca="1" si="157"/>
        <v>104740193088.73734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104740193088.73734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436417471.20307225</v>
      </c>
      <c r="L2996" s="455">
        <f t="shared" ca="1" si="157"/>
        <v>105176610559.94041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105176610559.94041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438235877.33308506</v>
      </c>
      <c r="L2997" s="455">
        <f t="shared" ca="1" si="157"/>
        <v>105614846437.2735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105614846437.2735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440061860.15530622</v>
      </c>
      <c r="L2998" s="455">
        <f t="shared" ca="1" si="157"/>
        <v>106054908297.4288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106054908297.4288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441895451.23928666</v>
      </c>
      <c r="L2999" s="455">
        <f t="shared" ca="1" si="157"/>
        <v>106496803748.66809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106496803748.66809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443736682.28611702</v>
      </c>
      <c r="L3000" s="455">
        <f t="shared" ca="1" si="157"/>
        <v>106940540430.95421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106940540430.95421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445585585.12897587</v>
      </c>
      <c r="L3001" s="455">
        <f t="shared" ca="1" si="157"/>
        <v>107386126016.08319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107386126016.08319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447442191.73367995</v>
      </c>
      <c r="L3002" s="455">
        <f t="shared" ca="1" si="157"/>
        <v>107833568207.81686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107833568207.81686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449306534.19923693</v>
      </c>
      <c r="L3003" s="455">
        <f t="shared" ca="1" si="157"/>
        <v>108282874742.0161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108282874742.0161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451178644.75840038</v>
      </c>
      <c r="L3004" s="455">
        <f t="shared" ca="1" si="157"/>
        <v>108734053386.77451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108734053386.77451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453058555.77822709</v>
      </c>
      <c r="L3005" s="455">
        <f t="shared" ca="1" si="157"/>
        <v>109187111942.55273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109187111942.55273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454946299.76063639</v>
      </c>
      <c r="L3006" s="455">
        <f t="shared" ca="1" si="157"/>
        <v>109642058242.31337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109642058242.31337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456841909.34297234</v>
      </c>
      <c r="L3007" s="455">
        <f t="shared" ca="1" si="157"/>
        <v>110098900151.65634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110098900151.65634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458745417.29856807</v>
      </c>
      <c r="L3008" s="455">
        <f t="shared" ca="1" si="157"/>
        <v>110557645568.95491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110557645568.95491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460656856.53731209</v>
      </c>
      <c r="L3009" s="455">
        <f t="shared" ca="1" si="157"/>
        <v>111018302425.49222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111018302425.49222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462576260.10621756</v>
      </c>
      <c r="L3010" s="455">
        <f t="shared" ca="1" si="157"/>
        <v>111480878685.59843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111480878685.59843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464503661.18999344</v>
      </c>
      <c r="L3011" s="455">
        <f t="shared" ca="1" si="157"/>
        <v>111945382346.78842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111945382346.78842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466439093.11161846</v>
      </c>
      <c r="L3012" s="455">
        <f t="shared" ca="1" si="157"/>
        <v>112411821439.90004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112411821439.90004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468382589.33291692</v>
      </c>
      <c r="L3013" s="455">
        <f t="shared" ca="1" si="157"/>
        <v>112880204029.23296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112880204029.23296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470334183.45513731</v>
      </c>
      <c r="L3014" s="455">
        <f t="shared" ca="1" si="157"/>
        <v>113350538212.6881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113350538212.6881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472293909.21953374</v>
      </c>
      <c r="L3015" s="455">
        <f t="shared" ca="1" si="157"/>
        <v>113822832121.90762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113822832121.90762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474261800.5079484</v>
      </c>
      <c r="L3016" s="455">
        <f t="shared" ca="1" si="157"/>
        <v>114297093922.41557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114297093922.41557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476237891.34339827</v>
      </c>
      <c r="L3017" s="455">
        <f t="shared" ca="1" si="157"/>
        <v>114773331813.75897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114773331813.75897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478222215.89066243</v>
      </c>
      <c r="L3018" s="455">
        <f t="shared" ca="1" si="157"/>
        <v>115251554029.64963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115251554029.64963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480214808.45687348</v>
      </c>
      <c r="L3019" s="455">
        <f t="shared" ca="1" si="157"/>
        <v>115731768838.10651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115731768838.10651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482215703.49211037</v>
      </c>
      <c r="L3020" s="455">
        <f t="shared" ca="1" si="157"/>
        <v>116213984541.59862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116213984541.59862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484224935.58999419</v>
      </c>
      <c r="L3021" s="455">
        <f t="shared" ca="1" si="157"/>
        <v>116698209477.18861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116698209477.18861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486242539.4882859</v>
      </c>
      <c r="L3022" s="455">
        <f t="shared" ca="1" si="157"/>
        <v>117184452016.6769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117184452016.6769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488268550.06948704</v>
      </c>
      <c r="L3023" s="455">
        <f t="shared" ca="1" si="157"/>
        <v>117672720566.74638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117672720566.74638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490303002.36144328</v>
      </c>
      <c r="L3024" s="455">
        <f t="shared" ca="1" si="157"/>
        <v>118163023569.10783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118163023569.10783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492345931.53794938</v>
      </c>
      <c r="L3025" s="455">
        <f t="shared" ca="1" si="157"/>
        <v>118655369500.64578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118655369500.64578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494397372.91935736</v>
      </c>
      <c r="L3026" s="455">
        <f t="shared" ca="1" si="157"/>
        <v>119149766873.56514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119149766873.56514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496457361.97318798</v>
      </c>
      <c r="L3027" s="455">
        <f t="shared" ca="1" si="157"/>
        <v>119646224235.53833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119646224235.53833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498525934.31474304</v>
      </c>
      <c r="L3028" s="455">
        <f t="shared" ca="1" si="157"/>
        <v>120144750169.85307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120144750169.85307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500603125.70772111</v>
      </c>
      <c r="L3029" s="455">
        <f t="shared" ca="1" si="157"/>
        <v>120645353295.56079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120645353295.56079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502688972.06483662</v>
      </c>
      <c r="L3030" s="455">
        <f t="shared" ca="1" si="157"/>
        <v>121148042267.62563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121148042267.62563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504783509.44844007</v>
      </c>
      <c r="L3031" s="455">
        <f t="shared" ca="1" si="157"/>
        <v>121652825777.07407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121652825777.07407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506886774.07114196</v>
      </c>
      <c r="L3032" s="455">
        <f t="shared" ca="1" si="157"/>
        <v>122159712551.1452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122159712551.1452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508998802.29643834</v>
      </c>
      <c r="L3033" s="455">
        <f t="shared" ca="1" si="157"/>
        <v>122668711353.44164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122668711353.44164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511119630.63934016</v>
      </c>
      <c r="L3034" s="455">
        <f t="shared" ca="1" si="157"/>
        <v>123179830984.08098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123179830984.08098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513249295.76700407</v>
      </c>
      <c r="L3035" s="455">
        <f t="shared" ca="1" si="157"/>
        <v>123693080279.84798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123693080279.84798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515387834.49936652</v>
      </c>
      <c r="L3036" s="455">
        <f t="shared" ca="1" si="157"/>
        <v>124208468114.34734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124208468114.34734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517535283.80978054</v>
      </c>
      <c r="L3037" s="455">
        <f t="shared" ca="1" si="157"/>
        <v>124726003398.15712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124726003398.15712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519691680.82565457</v>
      </c>
      <c r="L3038" s="455">
        <f t="shared" ca="1" si="157"/>
        <v>125245695078.98277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125245695078.98277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521857062.82909489</v>
      </c>
      <c r="L3039" s="455">
        <f t="shared" ca="1" si="157"/>
        <v>125767552141.81187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125767552141.81187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524031467.25754946</v>
      </c>
      <c r="L3040" s="455">
        <f t="shared" ca="1" si="157"/>
        <v>126291583609.06943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126291583609.06943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526214931.70445591</v>
      </c>
      <c r="L3041" s="455">
        <f t="shared" ca="1" si="157"/>
        <v>126817798540.77388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126817798540.77388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528407493.91989124</v>
      </c>
      <c r="L3042" s="455">
        <f t="shared" ca="1" si="157"/>
        <v>127346206034.69377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127346206034.69377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530609191.81122404</v>
      </c>
      <c r="L3043" s="455">
        <f t="shared" ca="1" si="157"/>
        <v>127876815226.50499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127876815226.50499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532820063.44377077</v>
      </c>
      <c r="L3044" s="455">
        <f t="shared" ca="1" si="157"/>
        <v>128409635289.94876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128409635289.94876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535040147.04145318</v>
      </c>
      <c r="L3045" s="455">
        <f t="shared" ca="1" si="157"/>
        <v>128944675436.99022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128944675436.99022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537269480.98745918</v>
      </c>
      <c r="L3046" s="455">
        <f t="shared" ca="1" si="157"/>
        <v>129481944917.97768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129481944917.97768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539508103.82490695</v>
      </c>
      <c r="L3047" s="455">
        <f t="shared" ca="1" si="157"/>
        <v>130021453021.80258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130021453021.80258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541756054.25751078</v>
      </c>
      <c r="L3048" s="455">
        <f t="shared" ca="1" si="157"/>
        <v>130563209076.06009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130563209076.06009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544013371.15025032</v>
      </c>
      <c r="L3049" s="455">
        <f t="shared" ca="1" si="157"/>
        <v>131107222447.21034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131107222447.21034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546280093.53004313</v>
      </c>
      <c r="L3050" s="455">
        <f t="shared" ca="1" si="157"/>
        <v>131653502540.74039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131653502540.74039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548556260.58641827</v>
      </c>
      <c r="L3051" s="455">
        <f t="shared" ca="1" si="157"/>
        <v>132202058801.32681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132202058801.32681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550841911.67219508</v>
      </c>
      <c r="L3052" s="455">
        <f t="shared" ca="1" si="157"/>
        <v>132752900712.99901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132752900712.99901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553137086.3041625</v>
      </c>
      <c r="L3053" s="455">
        <f t="shared" ca="1" si="157"/>
        <v>133306037799.30318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133306037799.30318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555441824.16376328</v>
      </c>
      <c r="L3054" s="455">
        <f t="shared" ca="1" si="157"/>
        <v>133861479623.46693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133861479623.46693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557756165.09777892</v>
      </c>
      <c r="L3055" s="455">
        <f t="shared" ca="1" si="157"/>
        <v>134419235788.56471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134419235788.56471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560080149.11901963</v>
      </c>
      <c r="L3056" s="455">
        <f t="shared" ca="1" si="157"/>
        <v>134979315937.68373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134979315937.68373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562413816.40701556</v>
      </c>
      <c r="L3057" s="455">
        <f t="shared" ca="1" si="157"/>
        <v>135541729754.09074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135541729754.09074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564757207.30871141</v>
      </c>
      <c r="L3058" s="455">
        <f t="shared" ca="1" si="157"/>
        <v>136106486961.39946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136106486961.39946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567110362.33916438</v>
      </c>
      <c r="L3059" s="455">
        <f t="shared" ca="1" si="157"/>
        <v>136673597323.73862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136673597323.73862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569473322.18224418</v>
      </c>
      <c r="L3060" s="455">
        <f t="shared" ca="1" si="157"/>
        <v>137243070645.92087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137243070645.92087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571846127.69133699</v>
      </c>
      <c r="L3061" s="455">
        <f t="shared" ca="1" si="157"/>
        <v>137814916773.61221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137814916773.61221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574228819.89005089</v>
      </c>
      <c r="L3062" s="455">
        <f t="shared" ca="1" si="157"/>
        <v>138389145593.50226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138389145593.50226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576621439.97292602</v>
      </c>
      <c r="L3063" s="455">
        <f t="shared" ca="1" si="157"/>
        <v>138965767033.47519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138965767033.47519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579024029.30614662</v>
      </c>
      <c r="L3064" s="455">
        <f t="shared" ca="1" si="157"/>
        <v>139544791062.78134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139544791062.78134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581436629.42825556</v>
      </c>
      <c r="L3065" s="455">
        <f t="shared" ca="1" si="157"/>
        <v>140126227692.20959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140126227692.20959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583859282.05087328</v>
      </c>
      <c r="L3066" s="455">
        <f t="shared" ca="1" si="157"/>
        <v>140710086974.26047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140710086974.26047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586292029.05941856</v>
      </c>
      <c r="L3067" s="455">
        <f t="shared" ca="1" si="157"/>
        <v>141296379003.31989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141296379003.31989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588734912.51383281</v>
      </c>
      <c r="L3068" s="455">
        <f t="shared" ref="L3068:L3322" ca="1" si="162">I3068-J3068+K3068</f>
        <v>141885113915.83371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141885113915.83371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591187974.64930713</v>
      </c>
      <c r="L3069" s="455">
        <f t="shared" ca="1" si="162"/>
        <v>142476301890.483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142476301890.483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593651257.87701249</v>
      </c>
      <c r="L3070" s="455">
        <f t="shared" ca="1" si="162"/>
        <v>143069953148.36002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143069953148.36002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596124804.78483343</v>
      </c>
      <c r="L3071" s="455">
        <f t="shared" ca="1" si="162"/>
        <v>143666077953.14484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143666077953.14484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598608658.13810349</v>
      </c>
      <c r="L3072" s="455">
        <f t="shared" ca="1" si="162"/>
        <v>144264686611.28293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144264686611.28293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601102860.88034558</v>
      </c>
      <c r="L3073" s="455">
        <f t="shared" ca="1" si="162"/>
        <v>144865789472.16327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144865789472.16327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603607456.13401365</v>
      </c>
      <c r="L3074" s="455">
        <f t="shared" ca="1" si="162"/>
        <v>145469396928.29727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145469396928.29727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606122487.20123863</v>
      </c>
      <c r="L3075" s="455">
        <f t="shared" ca="1" si="162"/>
        <v>146075519415.4985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146075519415.4985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608647997.5645771</v>
      </c>
      <c r="L3076" s="455">
        <f t="shared" ca="1" si="162"/>
        <v>146684167413.06308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146684167413.06308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611184030.88776278</v>
      </c>
      <c r="L3077" s="455">
        <f t="shared" ca="1" si="162"/>
        <v>147295351443.95084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147295351443.95084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613730631.01646185</v>
      </c>
      <c r="L3078" s="455">
        <f t="shared" ca="1" si="162"/>
        <v>147909082074.96729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147909082074.96729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616287841.97903037</v>
      </c>
      <c r="L3079" s="455">
        <f t="shared" ca="1" si="162"/>
        <v>148525369916.94632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148525369916.94632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618855707.98727632</v>
      </c>
      <c r="L3080" s="455">
        <f t="shared" ca="1" si="162"/>
        <v>149144225624.93359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149144225624.93359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621434273.43722332</v>
      </c>
      <c r="L3081" s="455">
        <f t="shared" ca="1" si="162"/>
        <v>149765659898.37082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149765659898.37082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624023582.90987837</v>
      </c>
      <c r="L3082" s="455">
        <f t="shared" ca="1" si="162"/>
        <v>150389683481.2807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150389683481.2807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626623681.17200291</v>
      </c>
      <c r="L3083" s="455">
        <f t="shared" ca="1" si="162"/>
        <v>151016307162.4527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151016307162.4527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629234613.1768862</v>
      </c>
      <c r="L3084" s="455">
        <f t="shared" ca="1" si="162"/>
        <v>151645541775.62958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151645541775.62958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631856424.0651232</v>
      </c>
      <c r="L3085" s="455">
        <f t="shared" ca="1" si="162"/>
        <v>152277398199.6947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152277398199.6947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634489159.16539454</v>
      </c>
      <c r="L3086" s="455">
        <f t="shared" ca="1" si="162"/>
        <v>152911887358.86011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152911887358.86011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637132863.99525046</v>
      </c>
      <c r="L3087" s="455">
        <f t="shared" ca="1" si="162"/>
        <v>153549020222.85535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153549020222.85535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639787584.26189733</v>
      </c>
      <c r="L3088" s="455">
        <f t="shared" ca="1" si="162"/>
        <v>154188807807.11725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154188807807.11725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642453365.86298847</v>
      </c>
      <c r="L3089" s="455">
        <f t="shared" ca="1" si="162"/>
        <v>154831261172.98022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154831261172.98022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645130254.88741755</v>
      </c>
      <c r="L3090" s="455">
        <f t="shared" ca="1" si="162"/>
        <v>155476391427.86765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155476391427.86765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647818297.61611521</v>
      </c>
      <c r="L3091" s="455">
        <f t="shared" ca="1" si="162"/>
        <v>156124209725.48376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156124209725.48376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650517540.52284896</v>
      </c>
      <c r="L3092" s="455">
        <f t="shared" ca="1" si="162"/>
        <v>156774727266.00662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156774727266.00662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653228030.27502763</v>
      </c>
      <c r="L3093" s="455">
        <f t="shared" ca="1" si="162"/>
        <v>157427955296.28165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157427955296.28165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655949813.73450685</v>
      </c>
      <c r="L3094" s="455">
        <f t="shared" ca="1" si="162"/>
        <v>158083905110.01614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158083905110.01614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658682937.95840061</v>
      </c>
      <c r="L3095" s="455">
        <f t="shared" ca="1" si="162"/>
        <v>158742588047.97455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158742588047.97455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661427450.19989395</v>
      </c>
      <c r="L3096" s="455">
        <f t="shared" ca="1" si="162"/>
        <v>159404015498.17444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159404015498.17444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664183397.90906012</v>
      </c>
      <c r="L3097" s="455">
        <f t="shared" ca="1" si="162"/>
        <v>160068198896.0835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160068198896.0835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666950828.7336812</v>
      </c>
      <c r="L3098" s="455">
        <f t="shared" ca="1" si="162"/>
        <v>160735149724.81717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160735149724.81717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669729790.52007151</v>
      </c>
      <c r="L3099" s="455">
        <f t="shared" ca="1" si="162"/>
        <v>161404879515.33725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161404879515.33725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672520331.31390524</v>
      </c>
      <c r="L3100" s="455">
        <f t="shared" ca="1" si="162"/>
        <v>162077399846.65115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162077399846.65115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675322499.36104643</v>
      </c>
      <c r="L3101" s="455">
        <f t="shared" ca="1" si="162"/>
        <v>162752722346.01221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162752722346.01221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678136343.10838413</v>
      </c>
      <c r="L3102" s="455">
        <f t="shared" ca="1" si="162"/>
        <v>163430858689.12061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163430858689.12061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680961911.20466924</v>
      </c>
      <c r="L3103" s="455">
        <f t="shared" ca="1" si="162"/>
        <v>164111820600.32529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164111820600.32529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683799252.50135541</v>
      </c>
      <c r="L3104" s="455">
        <f t="shared" ca="1" si="162"/>
        <v>164795619852.82663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164795619852.82663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686648416.05344427</v>
      </c>
      <c r="L3105" s="455">
        <f t="shared" ca="1" si="162"/>
        <v>165482268268.88007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165482268268.88007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689509451.12033355</v>
      </c>
      <c r="L3106" s="455">
        <f t="shared" ca="1" si="162"/>
        <v>166171777720.0004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166171777720.0004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692382407.1666683</v>
      </c>
      <c r="L3107" s="455">
        <f t="shared" ca="1" si="162"/>
        <v>166864160127.16705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166864160127.16705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695267333.86319602</v>
      </c>
      <c r="L3108" s="455">
        <f t="shared" ca="1" si="162"/>
        <v>167559427461.03024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167559427461.03024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698164281.08762598</v>
      </c>
      <c r="L3109" s="455">
        <f t="shared" ca="1" si="162"/>
        <v>168257591742.11786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168257591742.11786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701073298.92549109</v>
      </c>
      <c r="L3110" s="455">
        <f t="shared" ca="1" si="162"/>
        <v>168958665041.04333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168958665041.04333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703994437.67101383</v>
      </c>
      <c r="L3111" s="455">
        <f t="shared" ca="1" si="162"/>
        <v>169662659478.71436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169662659478.71436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706927747.82797647</v>
      </c>
      <c r="L3112" s="455">
        <f t="shared" ca="1" si="162"/>
        <v>170369587226.54233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170369587226.54233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709873280.11059308</v>
      </c>
      <c r="L3113" s="455">
        <f t="shared" ca="1" si="162"/>
        <v>171079460506.65292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171079460506.65292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712831085.4443872</v>
      </c>
      <c r="L3114" s="455">
        <f t="shared" ca="1" si="162"/>
        <v>171792291592.09732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171792291592.09732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715801214.96707213</v>
      </c>
      <c r="L3115" s="455">
        <f t="shared" ca="1" si="162"/>
        <v>172508092807.06439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172508092807.06439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718783720.02943492</v>
      </c>
      <c r="L3116" s="455">
        <f t="shared" ca="1" si="162"/>
        <v>173226876527.09384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173226876527.09384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721778652.19622433</v>
      </c>
      <c r="L3117" s="455">
        <f t="shared" ca="1" si="162"/>
        <v>173948655179.29007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173948655179.29007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724786063.24704194</v>
      </c>
      <c r="L3118" s="455">
        <f t="shared" ca="1" si="162"/>
        <v>174673441242.53711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174673441242.53711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727806005.17723799</v>
      </c>
      <c r="L3119" s="455">
        <f t="shared" ca="1" si="162"/>
        <v>175401247247.71436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175401247247.71436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730838530.19880986</v>
      </c>
      <c r="L3120" s="455">
        <f t="shared" ca="1" si="162"/>
        <v>176132085777.91318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176132085777.91318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733883690.74130487</v>
      </c>
      <c r="L3121" s="455">
        <f t="shared" ca="1" si="162"/>
        <v>176865969468.65448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176865969468.65448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736941539.45272696</v>
      </c>
      <c r="L3122" s="455">
        <f t="shared" ca="1" si="162"/>
        <v>177602911008.10721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177602911008.10721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740012129.20044672</v>
      </c>
      <c r="L3123" s="455">
        <f t="shared" ca="1" si="162"/>
        <v>178342923137.30765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178342923137.30765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743095513.07211518</v>
      </c>
      <c r="L3124" s="455">
        <f t="shared" ca="1" si="162"/>
        <v>179086018650.37976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179086018650.37976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746191744.37658238</v>
      </c>
      <c r="L3125" s="455">
        <f t="shared" ca="1" si="162"/>
        <v>179832210394.75635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179832210394.75635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749300876.64481807</v>
      </c>
      <c r="L3126" s="455">
        <f t="shared" ca="1" si="162"/>
        <v>180581511271.40115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180581511271.40115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752422963.63083816</v>
      </c>
      <c r="L3127" s="455">
        <f t="shared" ca="1" si="162"/>
        <v>181333934235.03198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181333934235.03198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755558059.31263328</v>
      </c>
      <c r="L3128" s="455">
        <f t="shared" ca="1" si="162"/>
        <v>182089492294.3446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182089492294.3446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758706217.89310253</v>
      </c>
      <c r="L3129" s="455">
        <f t="shared" ca="1" si="162"/>
        <v>182848198512.2377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182848198512.2377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761867493.80099046</v>
      </c>
      <c r="L3130" s="455">
        <f t="shared" ca="1" si="162"/>
        <v>183610066006.0387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183610066006.0387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765041941.69182789</v>
      </c>
      <c r="L3131" s="455">
        <f t="shared" ca="1" si="162"/>
        <v>184375107947.73053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184375107947.73053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768229616.44887722</v>
      </c>
      <c r="L3132" s="455">
        <f t="shared" ca="1" si="162"/>
        <v>185143337564.17941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185143337564.17941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771430573.18408084</v>
      </c>
      <c r="L3133" s="455">
        <f t="shared" ca="1" si="162"/>
        <v>185914768137.36349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185914768137.36349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774644867.23901451</v>
      </c>
      <c r="L3134" s="455">
        <f t="shared" ca="1" si="162"/>
        <v>186689413004.60251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186689413004.60251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777872554.18584383</v>
      </c>
      <c r="L3135" s="455">
        <f t="shared" ca="1" si="162"/>
        <v>187467285558.78836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187467285558.78836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781113689.82828486</v>
      </c>
      <c r="L3136" s="455">
        <f t="shared" ca="1" si="162"/>
        <v>188248399248.61664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188248399248.61664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784368330.20256937</v>
      </c>
      <c r="L3137" s="455">
        <f t="shared" ca="1" si="162"/>
        <v>189032767578.81921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189032767578.81921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787636531.57841337</v>
      </c>
      <c r="L3138" s="455">
        <f t="shared" ca="1" si="162"/>
        <v>189820404110.39761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189820404110.39761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790918350.45999002</v>
      </c>
      <c r="L3139" s="455">
        <f t="shared" ca="1" si="162"/>
        <v>190611322460.8576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190611322460.8576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794213843.58690667</v>
      </c>
      <c r="L3140" s="455">
        <f t="shared" ca="1" si="162"/>
        <v>191405536304.44452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191405536304.44452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797523067.93518543</v>
      </c>
      <c r="L3141" s="455">
        <f t="shared" ca="1" si="162"/>
        <v>192203059372.3797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192203059372.3797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800846080.71824872</v>
      </c>
      <c r="L3142" s="455">
        <f t="shared" ca="1" si="162"/>
        <v>193003905453.09796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193003905453.09796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804182939.38790822</v>
      </c>
      <c r="L3143" s="455">
        <f t="shared" ca="1" si="162"/>
        <v>193808088392.48587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193808088392.48587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807533701.63535774</v>
      </c>
      <c r="L3144" s="455">
        <f t="shared" ca="1" si="162"/>
        <v>194615622094.12122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194615622094.12122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810898425.39217174</v>
      </c>
      <c r="L3145" s="455">
        <f t="shared" ca="1" si="162"/>
        <v>195426520519.5134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195426520519.5134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814277168.83130586</v>
      </c>
      <c r="L3146" s="455">
        <f t="shared" ca="1" si="162"/>
        <v>196240797688.3447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196240797688.3447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817669990.36810291</v>
      </c>
      <c r="L3147" s="455">
        <f t="shared" ca="1" si="162"/>
        <v>197058467678.7128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197058467678.7128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821076948.66130328</v>
      </c>
      <c r="L3148" s="455">
        <f t="shared" ca="1" si="162"/>
        <v>197879544627.37411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197879544627.37411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824498102.61405885</v>
      </c>
      <c r="L3149" s="455">
        <f t="shared" ca="1" si="162"/>
        <v>198704042729.98816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198704042729.98816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827933511.37495065</v>
      </c>
      <c r="L3150" s="455">
        <f t="shared" ca="1" si="162"/>
        <v>199531976241.3631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199531976241.3631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831383234.33901286</v>
      </c>
      <c r="L3151" s="455">
        <f t="shared" ca="1" si="162"/>
        <v>200363359475.70212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200363359475.70212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834847331.14875877</v>
      </c>
      <c r="L3152" s="455">
        <f t="shared" ca="1" si="162"/>
        <v>201198206806.85089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201198206806.85089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838325861.69521201</v>
      </c>
      <c r="L3153" s="455">
        <f t="shared" ca="1" si="162"/>
        <v>202036532668.54611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202036532668.54611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841818886.11894214</v>
      </c>
      <c r="L3154" s="455">
        <f t="shared" ca="1" si="162"/>
        <v>202878351554.66504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202878351554.66504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845326464.8111043</v>
      </c>
      <c r="L3155" s="455">
        <f t="shared" ca="1" si="162"/>
        <v>203723678019.47614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203723678019.47614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848848658.4144839</v>
      </c>
      <c r="L3156" s="455">
        <f t="shared" ca="1" si="162"/>
        <v>204572526677.89063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204572526677.89063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852385527.82454431</v>
      </c>
      <c r="L3157" s="455">
        <f t="shared" ca="1" si="162"/>
        <v>205424912205.71518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205424912205.71518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855937134.19047987</v>
      </c>
      <c r="L3158" s="455">
        <f t="shared" ca="1" si="162"/>
        <v>206280849339.90567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206280849339.90567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859503538.91627359</v>
      </c>
      <c r="L3159" s="455">
        <f t="shared" ca="1" si="162"/>
        <v>207140352878.82193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207140352878.82193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863084803.66175807</v>
      </c>
      <c r="L3160" s="455">
        <f t="shared" ca="1" si="162"/>
        <v>208003437682.48367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208003437682.48367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866680990.34368193</v>
      </c>
      <c r="L3161" s="455">
        <f t="shared" ca="1" si="162"/>
        <v>208870118672.82736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208870118672.82736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870292161.13678062</v>
      </c>
      <c r="L3162" s="455">
        <f t="shared" ca="1" si="162"/>
        <v>209740410833.96414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209740410833.96414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873918378.47485054</v>
      </c>
      <c r="L3163" s="455">
        <f t="shared" ca="1" si="162"/>
        <v>210614329212.439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210614329212.439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877559705.0518291</v>
      </c>
      <c r="L3164" s="455">
        <f t="shared" ca="1" si="162"/>
        <v>211491888917.49081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211491888917.49081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881216203.82287836</v>
      </c>
      <c r="L3165" s="455">
        <f t="shared" ca="1" si="162"/>
        <v>212373105121.31369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212373105121.31369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884887938.00547373</v>
      </c>
      <c r="L3166" s="455">
        <f t="shared" ca="1" si="162"/>
        <v>213257993059.31915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213257993059.31915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888574971.08049643</v>
      </c>
      <c r="L3167" s="455">
        <f t="shared" ca="1" si="162"/>
        <v>214146568030.39966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214146568030.39966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892277366.79333186</v>
      </c>
      <c r="L3168" s="455">
        <f t="shared" ca="1" si="162"/>
        <v>215038845397.19299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215038845397.19299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895995189.15497077</v>
      </c>
      <c r="L3169" s="455">
        <f t="shared" ca="1" si="162"/>
        <v>215934840586.34796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215934840586.34796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899728502.44311655</v>
      </c>
      <c r="L3170" s="455">
        <f t="shared" ca="1" si="162"/>
        <v>216834569088.79108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216834569088.79108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903477371.20329618</v>
      </c>
      <c r="L3171" s="455">
        <f t="shared" ca="1" si="162"/>
        <v>217738046459.99438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217738046459.99438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907241860.24997663</v>
      </c>
      <c r="L3172" s="455">
        <f t="shared" ca="1" si="162"/>
        <v>218645288320.24435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218645288320.24435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911022034.66768479</v>
      </c>
      <c r="L3173" s="455">
        <f t="shared" ca="1" si="162"/>
        <v>219556310354.91205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219556310354.91205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914817959.81213367</v>
      </c>
      <c r="L3174" s="455">
        <f t="shared" ca="1" si="162"/>
        <v>220471128314.72418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220471128314.72418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918629701.3113507</v>
      </c>
      <c r="L3175" s="455">
        <f t="shared" ca="1" si="162"/>
        <v>221389758016.03552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221389758016.03552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922457325.06681466</v>
      </c>
      <c r="L3176" s="455">
        <f t="shared" ca="1" si="162"/>
        <v>222312215341.10233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222312215341.10233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926300897.25459301</v>
      </c>
      <c r="L3177" s="455">
        <f t="shared" ca="1" si="162"/>
        <v>223238516238.35693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223238516238.35693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930160484.3264873</v>
      </c>
      <c r="L3178" s="455">
        <f t="shared" ca="1" si="162"/>
        <v>224168676722.68341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224168676722.68341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934036153.011181</v>
      </c>
      <c r="L3179" s="455">
        <f t="shared" ca="1" si="162"/>
        <v>225102712875.69458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225102712875.69458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937927970.31539404</v>
      </c>
      <c r="L3180" s="455">
        <f t="shared" ca="1" si="162"/>
        <v>226040640846.00998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226040640846.00998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941836003.52504158</v>
      </c>
      <c r="L3181" s="455">
        <f t="shared" ca="1" si="162"/>
        <v>226982476849.53503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226982476849.53503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945760320.2063961</v>
      </c>
      <c r="L3182" s="455">
        <f t="shared" ca="1" si="162"/>
        <v>227928237169.74142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227928237169.74142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949700988.20725596</v>
      </c>
      <c r="L3183" s="455">
        <f t="shared" ca="1" si="162"/>
        <v>228877938157.94867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228877938157.94867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953658075.65811944</v>
      </c>
      <c r="L3184" s="455">
        <f t="shared" ca="1" si="162"/>
        <v>229831596233.60678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229831596233.60678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957631650.97336173</v>
      </c>
      <c r="L3185" s="455">
        <f t="shared" ca="1" si="162"/>
        <v>230789227884.58014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230789227884.58014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961621782.85241723</v>
      </c>
      <c r="L3186" s="455">
        <f t="shared" ca="1" si="162"/>
        <v>231750849667.43256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231750849667.43256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965628540.28096902</v>
      </c>
      <c r="L3187" s="455">
        <f t="shared" ca="1" si="162"/>
        <v>232716478207.71353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232716478207.71353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969651992.53213954</v>
      </c>
      <c r="L3188" s="455">
        <f t="shared" ca="1" si="162"/>
        <v>233686130200.24567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233686130200.24567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973692209.16769016</v>
      </c>
      <c r="L3189" s="455">
        <f t="shared" ca="1" si="162"/>
        <v>234659822409.41336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234659822409.41336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977749260.03922224</v>
      </c>
      <c r="L3190" s="455">
        <f t="shared" ca="1" si="162"/>
        <v>235637571669.45258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235637571669.45258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981823215.2893858</v>
      </c>
      <c r="L3191" s="455">
        <f t="shared" ca="1" si="162"/>
        <v>236619394884.74197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236619394884.74197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985914145.3530916</v>
      </c>
      <c r="L3192" s="455">
        <f t="shared" ca="1" si="162"/>
        <v>237605309030.09506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237605309030.09506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990022120.95872939</v>
      </c>
      <c r="L3193" s="455">
        <f t="shared" ca="1" si="162"/>
        <v>238595331151.0538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238595331151.0538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994147213.12939095</v>
      </c>
      <c r="L3194" s="455">
        <f t="shared" ca="1" si="162"/>
        <v>239589478364.1832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239589478364.1832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998289493.18409681</v>
      </c>
      <c r="L3195" s="455">
        <f t="shared" ca="1" si="162"/>
        <v>240587767857.36728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240587767857.36728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1002449032.7390304</v>
      </c>
      <c r="L3196" s="455">
        <f t="shared" ca="1" si="162"/>
        <v>241590216890.10632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241590216890.10632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1006625903.7087764</v>
      </c>
      <c r="L3197" s="455">
        <f t="shared" ca="1" si="162"/>
        <v>242596842793.81509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242596842793.81509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1010820178.3075628</v>
      </c>
      <c r="L3198" s="455">
        <f t="shared" ca="1" si="162"/>
        <v>243607662972.12265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243607662972.12265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1015031929.050511</v>
      </c>
      <c r="L3199" s="455">
        <f t="shared" ca="1" si="162"/>
        <v>244622694901.17316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244622694901.17316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1019261228.7548882</v>
      </c>
      <c r="L3200" s="455">
        <f t="shared" ca="1" si="162"/>
        <v>245641956129.92804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245641956129.92804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1023508150.5413668</v>
      </c>
      <c r="L3201" s="455">
        <f t="shared" ca="1" si="162"/>
        <v>246665464280.46942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246665464280.46942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1027772767.8352891</v>
      </c>
      <c r="L3202" s="455">
        <f t="shared" ca="1" si="162"/>
        <v>247693237048.30472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247693237048.30472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1032055154.3679363</v>
      </c>
      <c r="L3203" s="455">
        <f t="shared" ca="1" si="162"/>
        <v>248725292202.67267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248725292202.67267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1036355384.1778027</v>
      </c>
      <c r="L3204" s="455">
        <f t="shared" ca="1" si="162"/>
        <v>249761647586.85046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249761647586.85046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1040673531.6118768</v>
      </c>
      <c r="L3205" s="455">
        <f t="shared" ca="1" si="162"/>
        <v>250802321118.46234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250802321118.46234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1045009671.3269264</v>
      </c>
      <c r="L3206" s="455">
        <f t="shared" ca="1" si="162"/>
        <v>251847330789.78928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251847330789.78928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1049363878.2907887</v>
      </c>
      <c r="L3207" s="455">
        <f t="shared" ca="1" si="162"/>
        <v>252896694668.08008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252896694668.08008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1053736227.783667</v>
      </c>
      <c r="L3208" s="455">
        <f t="shared" ca="1" si="162"/>
        <v>253950430895.86374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253950430895.86374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1058126795.3994322</v>
      </c>
      <c r="L3209" s="455">
        <f t="shared" ca="1" si="162"/>
        <v>255008557691.26318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255008557691.26318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1062535657.04693</v>
      </c>
      <c r="L3210" s="455">
        <f t="shared" ca="1" si="162"/>
        <v>256071093348.31012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256071093348.31012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1066962888.9512923</v>
      </c>
      <c r="L3211" s="455">
        <f t="shared" ca="1" si="162"/>
        <v>257138056237.26141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257138056237.26141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1071408567.6552559</v>
      </c>
      <c r="L3212" s="455">
        <f t="shared" ca="1" si="162"/>
        <v>258209464804.91666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258209464804.91666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1075872770.0204861</v>
      </c>
      <c r="L3213" s="455">
        <f t="shared" ca="1" si="162"/>
        <v>259285337574.93713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259285337574.93713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1080355573.2289047</v>
      </c>
      <c r="L3214" s="455">
        <f t="shared" ca="1" si="162"/>
        <v>260365693148.16605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260365693148.16605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1084857054.7840252</v>
      </c>
      <c r="L3215" s="455">
        <f t="shared" ca="1" si="162"/>
        <v>261450550202.95007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261450550202.95007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1089377292.5122919</v>
      </c>
      <c r="L3216" s="455">
        <f t="shared" ca="1" si="162"/>
        <v>262539927495.46237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262539927495.46237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1093916364.5644267</v>
      </c>
      <c r="L3217" s="455">
        <f t="shared" ca="1" si="162"/>
        <v>263633843860.02679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263633843860.02679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1098474349.4167783</v>
      </c>
      <c r="L3218" s="455">
        <f t="shared" ca="1" si="162"/>
        <v>264732318209.44357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264732318209.44357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1103051325.8726816</v>
      </c>
      <c r="L3219" s="455">
        <f t="shared" ca="1" si="162"/>
        <v>265835369535.31625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265835369535.31625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1107647373.0638177</v>
      </c>
      <c r="L3220" s="455">
        <f t="shared" ca="1" si="162"/>
        <v>266943016908.38007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266943016908.38007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1112262570.4515836</v>
      </c>
      <c r="L3221" s="455">
        <f t="shared" ca="1" si="162"/>
        <v>268055279478.83163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268055279478.83163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1116896997.828465</v>
      </c>
      <c r="L3222" s="455">
        <f t="shared" ca="1" si="162"/>
        <v>269172176476.6601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269172176476.6601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1121550735.319417</v>
      </c>
      <c r="L3223" s="455">
        <f t="shared" ca="1" si="162"/>
        <v>270293727211.97952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270293727211.97952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1126223863.3832481</v>
      </c>
      <c r="L3224" s="455">
        <f t="shared" ca="1" si="162"/>
        <v>271419951075.36276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271419951075.36276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1130916462.8140116</v>
      </c>
      <c r="L3225" s="455">
        <f t="shared" ca="1" si="162"/>
        <v>272550867538.17679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272550867538.17679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1135628614.7424033</v>
      </c>
      <c r="L3226" s="455">
        <f t="shared" ca="1" si="162"/>
        <v>273686496152.91919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273686496152.91919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1140360400.6371632</v>
      </c>
      <c r="L3227" s="455">
        <f t="shared" ca="1" si="162"/>
        <v>274826856553.55637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274826856553.55637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1145111902.3064849</v>
      </c>
      <c r="L3228" s="455">
        <f t="shared" ca="1" si="162"/>
        <v>275971968455.86285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275971968455.86285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1149883201.8994286</v>
      </c>
      <c r="L3229" s="455">
        <f t="shared" ca="1" si="162"/>
        <v>277121851657.76227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277121851657.76227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1154674381.9073427</v>
      </c>
      <c r="L3230" s="455">
        <f t="shared" ca="1" si="162"/>
        <v>278276526039.66962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278276526039.66962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1159485525.1652901</v>
      </c>
      <c r="L3231" s="455">
        <f t="shared" ca="1" si="162"/>
        <v>279436011564.8349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279436011564.8349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1164316714.8534787</v>
      </c>
      <c r="L3232" s="455">
        <f t="shared" ca="1" si="162"/>
        <v>280600328279.68835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280600328279.68835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1169168034.4987016</v>
      </c>
      <c r="L3233" s="455">
        <f t="shared" ca="1" si="162"/>
        <v>281769496314.18707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281769496314.18707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1174039567.9757795</v>
      </c>
      <c r="L3234" s="455">
        <f t="shared" ca="1" si="162"/>
        <v>282943535882.16284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282943535882.16284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1178931399.5090117</v>
      </c>
      <c r="L3235" s="455">
        <f t="shared" ca="1" si="162"/>
        <v>284122467281.67188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284122467281.67188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1183843613.6736329</v>
      </c>
      <c r="L3236" s="455">
        <f t="shared" ca="1" si="162"/>
        <v>285306310895.34552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285306310895.34552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1188776295.3972731</v>
      </c>
      <c r="L3237" s="455">
        <f t="shared" ca="1" si="162"/>
        <v>286495087190.7428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286495087190.7428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1193729529.9614284</v>
      </c>
      <c r="L3238" s="455">
        <f t="shared" ca="1" si="162"/>
        <v>287688816720.70422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287688816720.70422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1198703403.0029342</v>
      </c>
      <c r="L3239" s="455">
        <f t="shared" ca="1" si="162"/>
        <v>288887520123.70715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288887520123.70715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1203698000.5154464</v>
      </c>
      <c r="L3240" s="455">
        <f t="shared" ca="1" si="162"/>
        <v>290091218124.2226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290091218124.2226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1208713408.8509274</v>
      </c>
      <c r="L3241" s="455">
        <f t="shared" ca="1" si="162"/>
        <v>291299931533.07355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291299931533.07355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1213749714.7211397</v>
      </c>
      <c r="L3242" s="455">
        <f t="shared" ca="1" si="162"/>
        <v>292513681247.79468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292513681247.79468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1218807005.1991444</v>
      </c>
      <c r="L3243" s="455">
        <f t="shared" ca="1" si="162"/>
        <v>293732488252.99384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293732488252.99384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1223885367.7208076</v>
      </c>
      <c r="L3244" s="455">
        <f t="shared" ca="1" si="162"/>
        <v>294956373620.71466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294956373620.71466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1228984890.0863111</v>
      </c>
      <c r="L3245" s="455">
        <f t="shared" ca="1" si="162"/>
        <v>296185358510.80096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296185358510.80096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1234105660.4616706</v>
      </c>
      <c r="L3246" s="455">
        <f t="shared" ca="1" si="162"/>
        <v>297419464171.26263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297419464171.26263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1239247767.3802609</v>
      </c>
      <c r="L3247" s="455">
        <f t="shared" ca="1" si="162"/>
        <v>298658711938.64288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298658711938.64288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1244411299.7443454</v>
      </c>
      <c r="L3248" s="455">
        <f t="shared" ca="1" si="162"/>
        <v>299903123238.38721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299903123238.38721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1249596346.8266134</v>
      </c>
      <c r="L3249" s="455">
        <f t="shared" ca="1" si="162"/>
        <v>301152719585.21381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301152719585.21381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1254802998.2717242</v>
      </c>
      <c r="L3250" s="455">
        <f t="shared" ca="1" si="162"/>
        <v>302407522583.48553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302407522583.48553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1260031344.0978563</v>
      </c>
      <c r="L3251" s="455">
        <f t="shared" ca="1" si="162"/>
        <v>303667553927.58337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303667553927.58337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1265281474.6982641</v>
      </c>
      <c r="L3252" s="455">
        <f t="shared" ca="1" si="162"/>
        <v>304932835402.28162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304932835402.28162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1270553480.84284</v>
      </c>
      <c r="L3253" s="455">
        <f t="shared" ca="1" si="162"/>
        <v>306203388883.12445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306203388883.12445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1275847453.6796851</v>
      </c>
      <c r="L3254" s="455">
        <f t="shared" ca="1" si="162"/>
        <v>307479236336.80414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307479236336.80414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1281163484.7366838</v>
      </c>
      <c r="L3255" s="455">
        <f t="shared" ca="1" si="162"/>
        <v>308760399821.54083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308760399821.54083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1286501665.9230869</v>
      </c>
      <c r="L3256" s="455">
        <f t="shared" ca="1" si="162"/>
        <v>310046901487.46393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310046901487.46393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1291862089.5310998</v>
      </c>
      <c r="L3257" s="455">
        <f t="shared" ca="1" si="162"/>
        <v>311338763576.99506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311338763576.99506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1297244848.2374794</v>
      </c>
      <c r="L3258" s="455">
        <f t="shared" ca="1" si="162"/>
        <v>312636008425.23254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312636008425.23254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1302650035.1051357</v>
      </c>
      <c r="L3259" s="455">
        <f t="shared" ca="1" si="162"/>
        <v>313938658460.33771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313938658460.33771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1308077743.5847404</v>
      </c>
      <c r="L3260" s="455">
        <f t="shared" ca="1" si="162"/>
        <v>315246736203.92242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315246736203.92242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1313528067.5163434</v>
      </c>
      <c r="L3261" s="455">
        <f t="shared" ca="1" si="162"/>
        <v>316560264271.43878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316560264271.43878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1319001101.1309948</v>
      </c>
      <c r="L3262" s="455">
        <f t="shared" ca="1" si="162"/>
        <v>317879265372.56976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317879265372.56976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1324496939.0523739</v>
      </c>
      <c r="L3263" s="455">
        <f t="shared" ca="1" si="162"/>
        <v>319203762311.62213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319203762311.62213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1330015676.2984254</v>
      </c>
      <c r="L3264" s="455">
        <f t="shared" ca="1" si="162"/>
        <v>320533777987.92053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320533777987.92053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1335557408.2830021</v>
      </c>
      <c r="L3265" s="455">
        <f t="shared" ca="1" si="162"/>
        <v>321869335396.20355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321869335396.20355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1341122230.8175149</v>
      </c>
      <c r="L3266" s="455">
        <f t="shared" ca="1" si="162"/>
        <v>323210457627.02106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323210457627.02106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1346710240.1125877</v>
      </c>
      <c r="L3267" s="455">
        <f t="shared" ca="1" si="162"/>
        <v>324557167867.13367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324557167867.13367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1352321532.7797236</v>
      </c>
      <c r="L3268" s="455">
        <f t="shared" ca="1" si="162"/>
        <v>325909489399.91339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325909489399.91339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1357956205.8329725</v>
      </c>
      <c r="L3269" s="455">
        <f t="shared" ca="1" si="162"/>
        <v>327267445605.74634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327267445605.74634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1363614356.6906097</v>
      </c>
      <c r="L3270" s="455">
        <f t="shared" ca="1" si="162"/>
        <v>328631059962.43695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328631059962.43695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1369296083.1768205</v>
      </c>
      <c r="L3271" s="455">
        <f t="shared" ca="1" si="162"/>
        <v>330000356045.61377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330000356045.61377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1375001483.5233908</v>
      </c>
      <c r="L3272" s="455">
        <f t="shared" ca="1" si="162"/>
        <v>331375357529.13715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331375357529.13715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1380730656.3714046</v>
      </c>
      <c r="L3273" s="455">
        <f t="shared" ca="1" si="162"/>
        <v>332756088185.50854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332756088185.50854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1386483700.7729523</v>
      </c>
      <c r="L3274" s="455">
        <f t="shared" ca="1" si="162"/>
        <v>334142571886.28149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334142571886.28149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1392260716.1928396</v>
      </c>
      <c r="L3275" s="455">
        <f t="shared" ca="1" si="162"/>
        <v>335534832602.4743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335534832602.4743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1398061802.5103097</v>
      </c>
      <c r="L3276" s="455">
        <f t="shared" ca="1" si="162"/>
        <v>336932894404.98462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336932894404.98462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1403887060.0207691</v>
      </c>
      <c r="L3277" s="455">
        <f t="shared" ca="1" si="162"/>
        <v>338336781465.00537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338336781465.00537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1409736589.4375224</v>
      </c>
      <c r="L3278" s="455">
        <f t="shared" ca="1" si="162"/>
        <v>339746518054.44287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339746518054.44287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1415610491.893512</v>
      </c>
      <c r="L3279" s="455">
        <f t="shared" ca="1" si="162"/>
        <v>341162128546.33636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341162128546.33636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1421508868.9430683</v>
      </c>
      <c r="L3280" s="455">
        <f t="shared" ca="1" si="162"/>
        <v>342583637415.27942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342583637415.27942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1427431822.5636642</v>
      </c>
      <c r="L3281" s="455">
        <f t="shared" ca="1" si="162"/>
        <v>344011069237.84308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344011069237.84308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1433379455.1576796</v>
      </c>
      <c r="L3282" s="455">
        <f t="shared" ca="1" si="162"/>
        <v>345444448693.00073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345444448693.00073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1439351869.5541697</v>
      </c>
      <c r="L3283" s="455">
        <f t="shared" ca="1" si="162"/>
        <v>346883800562.55493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346883800562.55493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1445349169.0106456</v>
      </c>
      <c r="L3284" s="455">
        <f t="shared" ca="1" si="162"/>
        <v>348329149731.56555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348329149731.56555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1451371457.2148564</v>
      </c>
      <c r="L3285" s="455">
        <f t="shared" ca="1" si="162"/>
        <v>349780521188.7804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349780521188.7804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1457418838.2865849</v>
      </c>
      <c r="L3286" s="455">
        <f t="shared" ca="1" si="162"/>
        <v>351237940027.06696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351237940027.06696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1463491416.7794456</v>
      </c>
      <c r="L3287" s="455">
        <f t="shared" ca="1" si="162"/>
        <v>352701431443.84637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352701431443.84637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1469589297.6826932</v>
      </c>
      <c r="L3288" s="455">
        <f t="shared" ca="1" si="162"/>
        <v>354171020741.52905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354171020741.52905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1475712586.4230378</v>
      </c>
      <c r="L3289" s="455">
        <f t="shared" ca="1" si="162"/>
        <v>355646733327.95209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355646733327.95209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1481861388.866467</v>
      </c>
      <c r="L3290" s="455">
        <f t="shared" ca="1" si="162"/>
        <v>357128594716.81854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357128594716.81854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1488035811.3200772</v>
      </c>
      <c r="L3291" s="455">
        <f t="shared" ca="1" si="162"/>
        <v>358616630528.13861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358616630528.13861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1494235960.5339108</v>
      </c>
      <c r="L3292" s="455">
        <f t="shared" ca="1" si="162"/>
        <v>360110866488.67255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360110866488.67255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1500461943.7028022</v>
      </c>
      <c r="L3293" s="455">
        <f t="shared" ca="1" si="162"/>
        <v>361611328432.37537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361611328432.37537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1506713868.4682307</v>
      </c>
      <c r="L3294" s="455">
        <f t="shared" ca="1" si="162"/>
        <v>363118042300.84357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363118042300.84357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1512991842.9201815</v>
      </c>
      <c r="L3295" s="455">
        <f t="shared" ca="1" si="162"/>
        <v>364631034143.76373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364631034143.76373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1519295975.5990155</v>
      </c>
      <c r="L3296" s="455">
        <f t="shared" ca="1" si="162"/>
        <v>366150330119.36273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366150330119.36273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1525626375.4973447</v>
      </c>
      <c r="L3297" s="455">
        <f t="shared" ca="1" si="162"/>
        <v>367675956494.86005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367675956494.86005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1531983152.0619168</v>
      </c>
      <c r="L3298" s="455">
        <f t="shared" ca="1" si="162"/>
        <v>369207939646.92194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369207939646.92194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1538366415.195508</v>
      </c>
      <c r="L3299" s="455">
        <f t="shared" ca="1" si="162"/>
        <v>370746306062.11743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370746306062.11743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1544776275.2588227</v>
      </c>
      <c r="L3300" s="455">
        <f t="shared" ca="1" si="162"/>
        <v>372291082337.37628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372291082337.37628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1551212843.072401</v>
      </c>
      <c r="L3301" s="455">
        <f t="shared" ca="1" si="162"/>
        <v>373842295180.44867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373842295180.44867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1557676229.9185362</v>
      </c>
      <c r="L3302" s="455">
        <f t="shared" ca="1" si="162"/>
        <v>375399971410.36719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375399971410.36719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1564166547.5431967</v>
      </c>
      <c r="L3303" s="455">
        <f t="shared" ca="1" si="162"/>
        <v>376964137957.9104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376964137957.9104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1570683908.1579599</v>
      </c>
      <c r="L3304" s="455">
        <f t="shared" ca="1" si="162"/>
        <v>378534821866.06836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378534821866.06836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1577228424.4419515</v>
      </c>
      <c r="L3305" s="455">
        <f t="shared" ca="1" si="162"/>
        <v>380112050290.51031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380112050290.51031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1583800209.543793</v>
      </c>
      <c r="L3306" s="455">
        <f t="shared" ca="1" si="162"/>
        <v>381695850500.05414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381695850500.05414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1590399377.0835588</v>
      </c>
      <c r="L3307" s="455">
        <f t="shared" ca="1" si="162"/>
        <v>383286249877.1377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383286249877.1377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1597026041.1547403</v>
      </c>
      <c r="L3308" s="455">
        <f t="shared" ca="1" si="162"/>
        <v>384883275918.29242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384883275918.29242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1603680316.3262184</v>
      </c>
      <c r="L3309" s="455">
        <f t="shared" ca="1" si="162"/>
        <v>386486956234.61865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386486956234.61865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1610362317.6442444</v>
      </c>
      <c r="L3310" s="455">
        <f t="shared" ca="1" si="162"/>
        <v>388097318552.26288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388097318552.26288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1617072160.6344287</v>
      </c>
      <c r="L3311" s="455">
        <f t="shared" ca="1" si="162"/>
        <v>389714390712.89728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389714390712.89728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1623809961.3037386</v>
      </c>
      <c r="L3312" s="455">
        <f t="shared" ca="1" si="162"/>
        <v>391338200674.20099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391338200674.20099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1630575836.1425042</v>
      </c>
      <c r="L3313" s="455">
        <f t="shared" ca="1" si="162"/>
        <v>392968776510.34351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392968776510.34351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1637369902.1264312</v>
      </c>
      <c r="L3314" s="455">
        <f t="shared" ca="1" si="162"/>
        <v>394606146412.46991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394606146412.46991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1644192276.7186246</v>
      </c>
      <c r="L3315" s="455">
        <f t="shared" ca="1" si="162"/>
        <v>396250338689.18854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396250338689.18854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1651043077.871619</v>
      </c>
      <c r="L3316" s="455">
        <f t="shared" ca="1" si="162"/>
        <v>397901381767.06018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397901381767.06018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1657922424.0294175</v>
      </c>
      <c r="L3317" s="455">
        <f t="shared" ca="1" si="162"/>
        <v>399559304191.0896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399559304191.0896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1664830434.12954</v>
      </c>
      <c r="L3318" s="455">
        <f t="shared" ca="1" si="162"/>
        <v>401224134625.21912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401224134625.21912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1671767227.6050797</v>
      </c>
      <c r="L3319" s="455">
        <f t="shared" ca="1" si="162"/>
        <v>402895901852.82422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402895901852.82422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1678732924.3867676</v>
      </c>
      <c r="L3320" s="455">
        <f t="shared" ca="1" si="162"/>
        <v>404574634777.211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404574634777.211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1685727644.9050457</v>
      </c>
      <c r="L3321" s="455">
        <f t="shared" ca="1" si="162"/>
        <v>406260362422.11603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406260362422.11603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1692751510.0921502</v>
      </c>
      <c r="L3322" s="455">
        <f t="shared" ca="1" si="162"/>
        <v>407953113932.20819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407953113932.20819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1699804641.3842008</v>
      </c>
      <c r="L3323" s="455">
        <f t="shared" ref="L3323:L3577" ca="1" si="167">I3323-J3323+K3323</f>
        <v>409652918573.59241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409652918573.59241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1706887160.7233016</v>
      </c>
      <c r="L3324" s="455">
        <f t="shared" ca="1" si="167"/>
        <v>411359805734.31573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411359805734.31573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1713999190.559649</v>
      </c>
      <c r="L3325" s="455">
        <f t="shared" ca="1" si="167"/>
        <v>413073804924.87537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413073804924.87537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1721140853.8536472</v>
      </c>
      <c r="L3326" s="455">
        <f t="shared" ca="1" si="167"/>
        <v>414794945778.729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414794945778.729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1728312274.0780375</v>
      </c>
      <c r="L3327" s="455">
        <f t="shared" ca="1" si="167"/>
        <v>416523258052.80707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416523258052.80707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1735513575.2200294</v>
      </c>
      <c r="L3328" s="455">
        <f t="shared" ca="1" si="167"/>
        <v>418258771628.0271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418258771628.0271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1742744881.7834463</v>
      </c>
      <c r="L3329" s="455">
        <f t="shared" ca="1" si="167"/>
        <v>420001516509.81055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420001516509.81055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1750006318.7908773</v>
      </c>
      <c r="L3330" s="455">
        <f t="shared" ca="1" si="167"/>
        <v>421751522828.60144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421751522828.60144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1757298011.7858393</v>
      </c>
      <c r="L3331" s="455">
        <f t="shared" ca="1" si="167"/>
        <v>423508820840.38727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423508820840.38727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1764620086.8349469</v>
      </c>
      <c r="L3332" s="455">
        <f t="shared" ca="1" si="167"/>
        <v>425273440927.22223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425273440927.22223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1771972670.5300925</v>
      </c>
      <c r="L3333" s="455">
        <f t="shared" ca="1" si="167"/>
        <v>427045413597.75232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427045413597.75232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1779355889.9906347</v>
      </c>
      <c r="L3334" s="455">
        <f t="shared" ca="1" si="167"/>
        <v>428824769487.74298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428824769487.74298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1786769872.8655956</v>
      </c>
      <c r="L3335" s="455">
        <f t="shared" ca="1" si="167"/>
        <v>430611539360.60858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430611539360.60858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1794214747.3358691</v>
      </c>
      <c r="L3336" s="455">
        <f t="shared" ca="1" si="167"/>
        <v>432405754107.94446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432405754107.94446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1801690642.1164353</v>
      </c>
      <c r="L3337" s="455">
        <f t="shared" ca="1" si="167"/>
        <v>434207444750.06091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434207444750.06091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1809197686.4585874</v>
      </c>
      <c r="L3338" s="455">
        <f t="shared" ca="1" si="167"/>
        <v>436016642436.51947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436016642436.51947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1816736010.1521642</v>
      </c>
      <c r="L3339" s="455">
        <f t="shared" ca="1" si="167"/>
        <v>437833378446.67163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437833378446.67163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1824305743.5277984</v>
      </c>
      <c r="L3340" s="455">
        <f t="shared" ca="1" si="167"/>
        <v>439657684190.1994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439657684190.1994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1831907017.4591641</v>
      </c>
      <c r="L3341" s="455">
        <f t="shared" ca="1" si="167"/>
        <v>441489591207.65857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441489591207.65857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1839539963.3652439</v>
      </c>
      <c r="L3342" s="455">
        <f t="shared" ca="1" si="167"/>
        <v>443329131171.0238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443329131171.0238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1847204713.212599</v>
      </c>
      <c r="L3343" s="455">
        <f t="shared" ca="1" si="167"/>
        <v>445176335884.23639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445176335884.23639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1854901399.5176516</v>
      </c>
      <c r="L3344" s="455">
        <f t="shared" ca="1" si="167"/>
        <v>447031237283.75403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447031237283.75403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1862630155.3489749</v>
      </c>
      <c r="L3345" s="455">
        <f t="shared" ca="1" si="167"/>
        <v>448893867439.10303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448893867439.10303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1870391114.3295958</v>
      </c>
      <c r="L3346" s="455">
        <f t="shared" ca="1" si="167"/>
        <v>450764258553.43262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450764258553.43262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1878184410.6393027</v>
      </c>
      <c r="L3347" s="455">
        <f t="shared" ca="1" si="167"/>
        <v>452642442964.0719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452642442964.0719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1886010179.0169661</v>
      </c>
      <c r="L3348" s="455">
        <f t="shared" ca="1" si="167"/>
        <v>454528453143.08887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454528453143.08887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1893868554.7628703</v>
      </c>
      <c r="L3349" s="455">
        <f t="shared" ca="1" si="167"/>
        <v>456422321697.85175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456422321697.85175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1901759673.7410488</v>
      </c>
      <c r="L3350" s="455">
        <f t="shared" ca="1" si="167"/>
        <v>458324081371.59277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458324081371.59277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1909683672.3816366</v>
      </c>
      <c r="L3351" s="455">
        <f t="shared" ca="1" si="167"/>
        <v>460233765043.97443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460233765043.97443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1917640687.6832266</v>
      </c>
      <c r="L3352" s="455">
        <f t="shared" ca="1" si="167"/>
        <v>462151405731.65765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462151405731.65765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1925630857.2152405</v>
      </c>
      <c r="L3353" s="455">
        <f t="shared" ca="1" si="167"/>
        <v>464077036588.87292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464077036588.87292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1933654319.1203039</v>
      </c>
      <c r="L3354" s="455">
        <f t="shared" ca="1" si="167"/>
        <v>466010690907.99323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466010690907.99323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1941711212.1166382</v>
      </c>
      <c r="L3355" s="455">
        <f t="shared" ca="1" si="167"/>
        <v>467952402120.10986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467952402120.10986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1949801675.5004575</v>
      </c>
      <c r="L3356" s="455">
        <f t="shared" ca="1" si="167"/>
        <v>469902203795.61029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469902203795.61029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1957925849.1483762</v>
      </c>
      <c r="L3357" s="455">
        <f t="shared" ca="1" si="167"/>
        <v>471860129644.75867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471860129644.75867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1966083873.5198278</v>
      </c>
      <c r="L3358" s="455">
        <f t="shared" ca="1" si="167"/>
        <v>473826213518.2785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473826213518.2785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1974275889.6594937</v>
      </c>
      <c r="L3359" s="455">
        <f t="shared" ca="1" si="167"/>
        <v>475800489407.93799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475800489407.93799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1982502039.1997416</v>
      </c>
      <c r="L3360" s="455">
        <f t="shared" ca="1" si="167"/>
        <v>477782991447.13776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477782991447.13776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1990762464.3630743</v>
      </c>
      <c r="L3361" s="455">
        <f t="shared" ca="1" si="167"/>
        <v>479773753911.50085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479773753911.50085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1999057307.964587</v>
      </c>
      <c r="L3362" s="455">
        <f t="shared" ca="1" si="167"/>
        <v>481772811219.46545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481772811219.46545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2007386713.4144394</v>
      </c>
      <c r="L3363" s="455">
        <f t="shared" ca="1" si="167"/>
        <v>483780197932.87988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483780197932.87988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2015750824.7203326</v>
      </c>
      <c r="L3364" s="455">
        <f t="shared" ca="1" si="167"/>
        <v>485795948757.60022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485795948757.60022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2024149786.4900007</v>
      </c>
      <c r="L3365" s="455">
        <f t="shared" ca="1" si="167"/>
        <v>487820098544.09021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487820098544.09021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2032583743.9337091</v>
      </c>
      <c r="L3366" s="455">
        <f t="shared" ca="1" si="167"/>
        <v>489852682288.02393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489852682288.02393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2041052842.8667662</v>
      </c>
      <c r="L3367" s="455">
        <f t="shared" ca="1" si="167"/>
        <v>491893735130.89069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491893735130.89069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2049557229.7120445</v>
      </c>
      <c r="L3368" s="455">
        <f t="shared" ca="1" si="167"/>
        <v>493943292360.60272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493943292360.60272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2058097051.5025113</v>
      </c>
      <c r="L3369" s="455">
        <f t="shared" ca="1" si="167"/>
        <v>496001389412.10522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496001389412.10522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2066672455.8837714</v>
      </c>
      <c r="L3370" s="455">
        <f t="shared" ca="1" si="167"/>
        <v>498068061867.98901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498068061867.98901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2075283591.1166208</v>
      </c>
      <c r="L3371" s="455">
        <f t="shared" ca="1" si="167"/>
        <v>500143345459.10565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500143345459.10565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2083930606.0796068</v>
      </c>
      <c r="L3372" s="455">
        <f t="shared" ca="1" si="167"/>
        <v>502227276065.18524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502227276065.18524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2092613650.2716055</v>
      </c>
      <c r="L3373" s="455">
        <f t="shared" ca="1" si="167"/>
        <v>504319889715.45685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504319889715.45685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2101332873.8144038</v>
      </c>
      <c r="L3374" s="455">
        <f t="shared" ca="1" si="167"/>
        <v>506421222589.27124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506421222589.27124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2110088427.4552968</v>
      </c>
      <c r="L3375" s="455">
        <f t="shared" ca="1" si="167"/>
        <v>508531311016.72656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508531311016.72656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2118880462.5696943</v>
      </c>
      <c r="L3376" s="455">
        <f t="shared" ca="1" si="167"/>
        <v>510650191479.29626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510650191479.29626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2127709131.1637344</v>
      </c>
      <c r="L3377" s="455">
        <f t="shared" ca="1" si="167"/>
        <v>512777900610.46002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512777900610.46002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2136574585.8769166</v>
      </c>
      <c r="L3378" s="455">
        <f t="shared" ca="1" si="167"/>
        <v>514914475196.33691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514914475196.33691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2145476979.9847374</v>
      </c>
      <c r="L3379" s="455">
        <f t="shared" ca="1" si="167"/>
        <v>517059952176.32166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517059952176.32166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2154416467.40134</v>
      </c>
      <c r="L3380" s="455">
        <f t="shared" ca="1" si="167"/>
        <v>519214368643.72302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519214368643.72302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2163393202.6821795</v>
      </c>
      <c r="L3381" s="455">
        <f t="shared" ca="1" si="167"/>
        <v>521377761846.40521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521377761846.40521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2172407341.0266886</v>
      </c>
      <c r="L3382" s="455">
        <f t="shared" ca="1" si="167"/>
        <v>523550169187.43188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523550169187.43188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2181459038.2809663</v>
      </c>
      <c r="L3383" s="455">
        <f t="shared" ca="1" si="167"/>
        <v>525731628225.71283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525731628225.71283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2190548450.9404702</v>
      </c>
      <c r="L3384" s="455">
        <f t="shared" ca="1" si="167"/>
        <v>527922176676.65332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527922176676.65332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2199675736.1527224</v>
      </c>
      <c r="L3385" s="455">
        <f t="shared" ca="1" si="167"/>
        <v>530121852412.80603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530121852412.80603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2208841051.7200251</v>
      </c>
      <c r="L3386" s="455">
        <f t="shared" ca="1" si="167"/>
        <v>532330693464.52606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532330693464.52606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2218044556.1021919</v>
      </c>
      <c r="L3387" s="455">
        <f t="shared" ca="1" si="167"/>
        <v>534548738020.62823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534548738020.62823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2227286408.4192839</v>
      </c>
      <c r="L3388" s="455">
        <f t="shared" ca="1" si="167"/>
        <v>536776024429.04755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536776024429.04755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2236566768.4543648</v>
      </c>
      <c r="L3389" s="455">
        <f t="shared" ca="1" si="167"/>
        <v>539012591197.50189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539012591197.50189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2245885796.6562576</v>
      </c>
      <c r="L3390" s="455">
        <f t="shared" ca="1" si="167"/>
        <v>541258476994.15814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541258476994.15814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2255243654.1423259</v>
      </c>
      <c r="L3391" s="455">
        <f t="shared" ca="1" si="167"/>
        <v>543513720648.30048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543513720648.30048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2264640502.701252</v>
      </c>
      <c r="L3392" s="455">
        <f t="shared" ca="1" si="167"/>
        <v>545778361151.00171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545778361151.00171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2274076504.7958403</v>
      </c>
      <c r="L3393" s="455">
        <f t="shared" ca="1" si="167"/>
        <v>548052437655.79755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548052437655.79755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2283551823.5658236</v>
      </c>
      <c r="L3394" s="455">
        <f t="shared" ca="1" si="167"/>
        <v>550335989479.3634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550335989479.3634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2293066622.8306808</v>
      </c>
      <c r="L3395" s="455">
        <f t="shared" ca="1" si="167"/>
        <v>552629056102.19409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552629056102.19409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2302621067.0924754</v>
      </c>
      <c r="L3396" s="455">
        <f t="shared" ca="1" si="167"/>
        <v>554931677169.28662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554931677169.28662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2312215321.5386944</v>
      </c>
      <c r="L3397" s="455">
        <f t="shared" ca="1" si="167"/>
        <v>557243892490.82532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557243892490.82532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2321849552.0451055</v>
      </c>
      <c r="L3398" s="455">
        <f t="shared" ca="1" si="167"/>
        <v>559565742042.87048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559565742042.87048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2331523925.178627</v>
      </c>
      <c r="L3399" s="455">
        <f t="shared" ca="1" si="167"/>
        <v>561897265968.04907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561897265968.04907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2341238608.2002044</v>
      </c>
      <c r="L3400" s="455">
        <f t="shared" ca="1" si="167"/>
        <v>564238504576.24927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564238504576.24927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2350993769.0677052</v>
      </c>
      <c r="L3401" s="455">
        <f t="shared" ca="1" si="167"/>
        <v>566589498345.31702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566589498345.31702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2360789576.4388208</v>
      </c>
      <c r="L3402" s="455">
        <f t="shared" ca="1" si="167"/>
        <v>568950287921.75586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568950287921.75586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2370626199.6739826</v>
      </c>
      <c r="L3403" s="455">
        <f t="shared" ca="1" si="167"/>
        <v>571320914121.42981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571320914121.42981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2380503808.8392906</v>
      </c>
      <c r="L3404" s="455">
        <f t="shared" ca="1" si="167"/>
        <v>573701417930.26904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573701417930.26904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2390422574.7094545</v>
      </c>
      <c r="L3405" s="455">
        <f t="shared" ca="1" si="167"/>
        <v>576091840504.97852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576091840504.97852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2400382668.7707438</v>
      </c>
      <c r="L3406" s="455">
        <f t="shared" ca="1" si="167"/>
        <v>578492223173.74927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578492223173.74927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2410384263.2239552</v>
      </c>
      <c r="L3407" s="455">
        <f t="shared" ca="1" si="167"/>
        <v>580902607436.97327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580902607436.97327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2420427530.9873886</v>
      </c>
      <c r="L3408" s="455">
        <f t="shared" ca="1" si="167"/>
        <v>583323034967.96069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583323034967.96069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2430512645.6998363</v>
      </c>
      <c r="L3409" s="455">
        <f t="shared" ca="1" si="167"/>
        <v>585753547613.66052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585753547613.66052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2440639781.7235856</v>
      </c>
      <c r="L3410" s="455">
        <f t="shared" ca="1" si="167"/>
        <v>588194187395.38416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588194187395.38416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2450809114.1474338</v>
      </c>
      <c r="L3411" s="455">
        <f t="shared" ca="1" si="167"/>
        <v>590644996509.53162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590644996509.53162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2461020818.7897148</v>
      </c>
      <c r="L3412" s="455">
        <f t="shared" ca="1" si="167"/>
        <v>593106017328.32129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593106017328.32129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2471275072.2013388</v>
      </c>
      <c r="L3413" s="455">
        <f t="shared" ca="1" si="167"/>
        <v>595577292400.52258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595577292400.52258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2481572051.6688442</v>
      </c>
      <c r="L3414" s="455">
        <f t="shared" ca="1" si="167"/>
        <v>598058864452.19141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598058864452.19141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2491911935.217464</v>
      </c>
      <c r="L3415" s="455">
        <f t="shared" ca="1" si="167"/>
        <v>600550776387.40881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600550776387.40881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2502294901.6142035</v>
      </c>
      <c r="L3416" s="455">
        <f t="shared" ca="1" si="167"/>
        <v>603053071289.02307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603053071289.02307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2512721130.3709292</v>
      </c>
      <c r="L3417" s="455">
        <f t="shared" ca="1" si="167"/>
        <v>605565792419.39404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605565792419.39404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2523190801.7474751</v>
      </c>
      <c r="L3418" s="455">
        <f t="shared" ca="1" si="167"/>
        <v>608088983221.14148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608088983221.14148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2533704096.754756</v>
      </c>
      <c r="L3419" s="455">
        <f t="shared" ca="1" si="167"/>
        <v>610622687317.89624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610622687317.89624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2544261197.1579008</v>
      </c>
      <c r="L3420" s="455">
        <f t="shared" ca="1" si="167"/>
        <v>613166948515.0542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613166948515.0542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2554862285.4793925</v>
      </c>
      <c r="L3421" s="455">
        <f t="shared" ca="1" si="167"/>
        <v>615721810800.53357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615721810800.53357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2565507545.002223</v>
      </c>
      <c r="L3422" s="455">
        <f t="shared" ca="1" si="167"/>
        <v>618287318345.53577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618287318345.53577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2576197159.7730656</v>
      </c>
      <c r="L3423" s="455">
        <f t="shared" ca="1" si="167"/>
        <v>620863515505.30884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620863515505.30884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2586931314.6054535</v>
      </c>
      <c r="L3424" s="455">
        <f t="shared" ca="1" si="167"/>
        <v>623450446819.91431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623450446819.91431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2597710195.0829763</v>
      </c>
      <c r="L3425" s="455">
        <f t="shared" ca="1" si="167"/>
        <v>626048157014.99731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626048157014.99731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2608533987.5624886</v>
      </c>
      <c r="L3426" s="455">
        <f t="shared" ca="1" si="167"/>
        <v>628656691002.55981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628656691002.55981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2619402879.1773324</v>
      </c>
      <c r="L3427" s="455">
        <f t="shared" ca="1" si="167"/>
        <v>631276093881.73718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631276093881.73718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2630317057.8405714</v>
      </c>
      <c r="L3428" s="455">
        <f t="shared" ca="1" si="167"/>
        <v>633906410939.57776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633906410939.57776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2641276712.2482405</v>
      </c>
      <c r="L3429" s="455">
        <f t="shared" ca="1" si="167"/>
        <v>636547687651.82605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636547687651.82605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2652282031.8826084</v>
      </c>
      <c r="L3430" s="455">
        <f t="shared" ca="1" si="167"/>
        <v>639199969683.70862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639199969683.70862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2663333207.0154524</v>
      </c>
      <c r="L3431" s="455">
        <f t="shared" ca="1" si="167"/>
        <v>641863302890.72412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641863302890.72412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2674430428.7113504</v>
      </c>
      <c r="L3432" s="455">
        <f t="shared" ca="1" si="167"/>
        <v>644537733319.43542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644537733319.43542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2685573888.8309808</v>
      </c>
      <c r="L3433" s="455">
        <f t="shared" ca="1" si="167"/>
        <v>647223307208.26636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647223307208.26636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2696763780.0344429</v>
      </c>
      <c r="L3434" s="455">
        <f t="shared" ca="1" si="167"/>
        <v>649920070988.30078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649920070988.30078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2708000295.7845864</v>
      </c>
      <c r="L3435" s="455">
        <f t="shared" ca="1" si="167"/>
        <v>652628071284.08533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652628071284.08533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2719283630.3503556</v>
      </c>
      <c r="L3436" s="455">
        <f t="shared" ca="1" si="167"/>
        <v>655347354914.43567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655347354914.43567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2730613978.8101487</v>
      </c>
      <c r="L3437" s="455">
        <f t="shared" ca="1" si="167"/>
        <v>658077968893.24585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658077968893.24585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2741991537.055191</v>
      </c>
      <c r="L3438" s="455">
        <f t="shared" ca="1" si="167"/>
        <v>660819960430.30103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660819960430.30103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2753416501.7929211</v>
      </c>
      <c r="L3439" s="455">
        <f t="shared" ca="1" si="167"/>
        <v>663573376932.09399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663573376932.09399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2764889070.5503917</v>
      </c>
      <c r="L3440" s="455">
        <f t="shared" ca="1" si="167"/>
        <v>666338266002.64441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666338266002.64441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2776409441.6776848</v>
      </c>
      <c r="L3441" s="455">
        <f t="shared" ca="1" si="167"/>
        <v>669114675444.32214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669114675444.32214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2787977814.3513422</v>
      </c>
      <c r="L3442" s="455">
        <f t="shared" ca="1" si="167"/>
        <v>671902653258.67346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671902653258.67346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2799594388.577806</v>
      </c>
      <c r="L3443" s="455">
        <f t="shared" ca="1" si="167"/>
        <v>674702247647.25122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674702247647.25122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2811259365.1968799</v>
      </c>
      <c r="L3444" s="455">
        <f t="shared" ca="1" si="167"/>
        <v>677513507012.44812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677513507012.44812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2822972945.8852005</v>
      </c>
      <c r="L3445" s="455">
        <f t="shared" ca="1" si="167"/>
        <v>680336479958.33337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680336479958.33337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2834735333.1597223</v>
      </c>
      <c r="L3446" s="455">
        <f t="shared" ca="1" si="167"/>
        <v>683171215291.49304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683171215291.49304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2846546730.3812208</v>
      </c>
      <c r="L3447" s="455">
        <f t="shared" ca="1" si="167"/>
        <v>686017762021.87427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686017762021.87427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2858407341.7578096</v>
      </c>
      <c r="L3448" s="455">
        <f t="shared" ca="1" si="167"/>
        <v>688876169363.63208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688876169363.63208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2870317372.3484669</v>
      </c>
      <c r="L3449" s="455">
        <f t="shared" ca="1" si="167"/>
        <v>691746486735.98059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691746486735.98059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2882277028.0665855</v>
      </c>
      <c r="L3450" s="455">
        <f t="shared" ca="1" si="167"/>
        <v>694628763764.04712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694628763764.04712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2894286515.6835299</v>
      </c>
      <c r="L3451" s="455">
        <f t="shared" ca="1" si="167"/>
        <v>697523050279.73059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697523050279.73059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2906346042.8322105</v>
      </c>
      <c r="L3452" s="455">
        <f t="shared" ca="1" si="167"/>
        <v>700429396322.56274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700429396322.56274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2918455818.0106783</v>
      </c>
      <c r="L3453" s="455">
        <f t="shared" ca="1" si="167"/>
        <v>703347852140.57336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703347852140.57336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2930616050.5857224</v>
      </c>
      <c r="L3454" s="455">
        <f t="shared" ca="1" si="167"/>
        <v>706278468191.15906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706278468191.15906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2942826950.7964959</v>
      </c>
      <c r="L3455" s="455">
        <f t="shared" ca="1" si="167"/>
        <v>709221295141.95557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709221295141.95557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2955088729.7581482</v>
      </c>
      <c r="L3456" s="455">
        <f t="shared" ca="1" si="167"/>
        <v>712176383871.71375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712176383871.71375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2967401599.4654741</v>
      </c>
      <c r="L3457" s="455">
        <f t="shared" ca="1" si="167"/>
        <v>715143785471.1792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715143785471.1792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2979765772.7965798</v>
      </c>
      <c r="L3458" s="455">
        <f t="shared" ca="1" si="167"/>
        <v>718123551243.97583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718123551243.97583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2992181463.5165658</v>
      </c>
      <c r="L3459" s="455">
        <f t="shared" ca="1" si="167"/>
        <v>721115732707.49243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721115732707.49243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3004648886.2812185</v>
      </c>
      <c r="L3460" s="455">
        <f t="shared" ca="1" si="167"/>
        <v>724120381593.77368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724120381593.77368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3017168256.6407237</v>
      </c>
      <c r="L3461" s="455">
        <f t="shared" ca="1" si="167"/>
        <v>727137549850.41443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727137549850.41443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3029739791.0433936</v>
      </c>
      <c r="L3462" s="455">
        <f t="shared" ca="1" si="167"/>
        <v>730167289641.45776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730167289641.45776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3042363706.8394074</v>
      </c>
      <c r="L3463" s="455">
        <f t="shared" ca="1" si="167"/>
        <v>733209653348.29712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733209653348.29712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3055040222.2845712</v>
      </c>
      <c r="L3464" s="455">
        <f t="shared" ca="1" si="167"/>
        <v>736264693570.58167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736264693570.58167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3067769556.5440903</v>
      </c>
      <c r="L3465" s="455">
        <f t="shared" ca="1" si="167"/>
        <v>739332463127.12573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739332463127.12573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3080551929.6963573</v>
      </c>
      <c r="L3466" s="455">
        <f t="shared" ca="1" si="167"/>
        <v>742413015056.82214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742413015056.82214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3093387562.7367587</v>
      </c>
      <c r="L3467" s="455">
        <f t="shared" ca="1" si="167"/>
        <v>745506402619.55896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745506402619.55896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3106276677.5814958</v>
      </c>
      <c r="L3468" s="455">
        <f t="shared" ca="1" si="167"/>
        <v>748612679297.1405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748612679297.1405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3119219497.0714188</v>
      </c>
      <c r="L3469" s="455">
        <f t="shared" ca="1" si="167"/>
        <v>751731898794.21191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751731898794.21191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3132216244.975883</v>
      </c>
      <c r="L3470" s="455">
        <f t="shared" ca="1" si="167"/>
        <v>754864115039.18774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754864115039.18774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3145267145.9966154</v>
      </c>
      <c r="L3471" s="455">
        <f t="shared" ca="1" si="167"/>
        <v>758009382185.18433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758009382185.18433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3158372425.7716012</v>
      </c>
      <c r="L3472" s="455">
        <f t="shared" ca="1" si="167"/>
        <v>761167754610.95593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761167754610.95593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3171532310.878983</v>
      </c>
      <c r="L3473" s="455">
        <f t="shared" ca="1" si="167"/>
        <v>764339286921.83496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764339286921.83496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3184747028.8409791</v>
      </c>
      <c r="L3474" s="455">
        <f t="shared" ca="1" si="167"/>
        <v>767524033950.6759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767524033950.6759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3198016808.1278162</v>
      </c>
      <c r="L3475" s="455">
        <f t="shared" ca="1" si="167"/>
        <v>770722050758.80371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770722050758.80371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3211341878.1616821</v>
      </c>
      <c r="L3476" s="455">
        <f t="shared" ca="1" si="167"/>
        <v>773933392636.96533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773933392636.96533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3224722469.3206887</v>
      </c>
      <c r="L3477" s="455">
        <f t="shared" ca="1" si="167"/>
        <v>777158115106.28601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777158115106.28601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3238158812.9428582</v>
      </c>
      <c r="L3478" s="455">
        <f t="shared" ca="1" si="167"/>
        <v>780396273919.22888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780396273919.22888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3251651141.3301201</v>
      </c>
      <c r="L3479" s="455">
        <f t="shared" ca="1" si="167"/>
        <v>783647925060.55896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783647925060.55896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3265199687.7523289</v>
      </c>
      <c r="L3480" s="455">
        <f t="shared" ca="1" si="167"/>
        <v>786913124748.31128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786913124748.31128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3278804686.4512968</v>
      </c>
      <c r="L3481" s="455">
        <f t="shared" ca="1" si="167"/>
        <v>790191929434.76257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790191929434.76257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3292466372.6448441</v>
      </c>
      <c r="L3482" s="455">
        <f t="shared" ca="1" si="167"/>
        <v>793484395807.40747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793484395807.40747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3306184982.5308642</v>
      </c>
      <c r="L3483" s="455">
        <f t="shared" ca="1" si="167"/>
        <v>796790580789.93835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796790580789.93835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3319960753.29141</v>
      </c>
      <c r="L3484" s="455">
        <f t="shared" ca="1" si="167"/>
        <v>800110541543.22974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800110541543.22974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3333793923.0967903</v>
      </c>
      <c r="L3485" s="455">
        <f t="shared" ca="1" si="167"/>
        <v>803444335466.32654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803444335466.32654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3347684731.109694</v>
      </c>
      <c r="L3486" s="455">
        <f t="shared" ca="1" si="167"/>
        <v>806792020197.43628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806792020197.43628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3361633417.4893179</v>
      </c>
      <c r="L3487" s="455">
        <f t="shared" ca="1" si="167"/>
        <v>810153653614.92554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810153653614.92554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3375640223.3955231</v>
      </c>
      <c r="L3488" s="455">
        <f t="shared" ca="1" si="167"/>
        <v>813529293838.32104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813529293838.32104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3389705390.9930043</v>
      </c>
      <c r="L3489" s="455">
        <f t="shared" ca="1" si="167"/>
        <v>816918999229.31409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816918999229.31409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3403829163.4554753</v>
      </c>
      <c r="L3490" s="455">
        <f t="shared" ca="1" si="167"/>
        <v>820322828392.76953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820322828392.76953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3418011784.969873</v>
      </c>
      <c r="L3491" s="455">
        <f t="shared" ca="1" si="167"/>
        <v>823740840177.73938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823740840177.73938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3432253500.7405806</v>
      </c>
      <c r="L3492" s="455">
        <f t="shared" ca="1" si="167"/>
        <v>827173093678.47998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827173093678.47998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3446554556.9936666</v>
      </c>
      <c r="L3493" s="455">
        <f t="shared" ca="1" si="167"/>
        <v>830619648235.47363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830619648235.47363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3460915200.9811401</v>
      </c>
      <c r="L3494" s="455">
        <f t="shared" ca="1" si="167"/>
        <v>834080563436.45483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834080563436.45483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3475335680.9852285</v>
      </c>
      <c r="L3495" s="455">
        <f t="shared" ca="1" si="167"/>
        <v>837555899117.44006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837555899117.44006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3489816246.3226666</v>
      </c>
      <c r="L3496" s="455">
        <f t="shared" ca="1" si="167"/>
        <v>841045715363.7627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841045715363.7627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3504357147.3490109</v>
      </c>
      <c r="L3497" s="455">
        <f t="shared" ca="1" si="167"/>
        <v>844550072511.11169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844550072511.11169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3518958635.4629655</v>
      </c>
      <c r="L3498" s="455">
        <f t="shared" ca="1" si="167"/>
        <v>848069031146.57471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848069031146.57471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3533620963.1107278</v>
      </c>
      <c r="L3499" s="455">
        <f t="shared" ca="1" si="167"/>
        <v>851602652109.68542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851602652109.68542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3548344383.7903557</v>
      </c>
      <c r="L3500" s="455">
        <f t="shared" ca="1" si="167"/>
        <v>855150996493.47583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855150996493.47583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3563129152.056149</v>
      </c>
      <c r="L3501" s="455">
        <f t="shared" ca="1" si="167"/>
        <v>858714125645.53198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858714125645.53198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3577975523.5230498</v>
      </c>
      <c r="L3502" s="455">
        <f t="shared" ca="1" si="167"/>
        <v>862292101169.05505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862292101169.05505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3592883754.8710623</v>
      </c>
      <c r="L3503" s="455">
        <f t="shared" ca="1" si="167"/>
        <v>865884984923.92615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865884984923.92615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3607854103.8496923</v>
      </c>
      <c r="L3504" s="455">
        <f t="shared" ca="1" si="167"/>
        <v>869492839027.77588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869492839027.77588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3622886829.2823997</v>
      </c>
      <c r="L3505" s="455">
        <f t="shared" ca="1" si="167"/>
        <v>873115725857.05823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873115725857.05823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3637982191.0710759</v>
      </c>
      <c r="L3506" s="455">
        <f t="shared" ca="1" si="167"/>
        <v>876753708048.12927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876753708048.12927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3653140450.2005386</v>
      </c>
      <c r="L3507" s="455">
        <f t="shared" ca="1" si="167"/>
        <v>880406848498.32983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880406848498.32983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3668361868.7430415</v>
      </c>
      <c r="L3508" s="455">
        <f t="shared" ca="1" si="167"/>
        <v>884075210367.07288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884075210367.07288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3683646709.8628035</v>
      </c>
      <c r="L3509" s="455">
        <f t="shared" ca="1" si="167"/>
        <v>887758857076.93567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887758857076.93567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3698995237.8205652</v>
      </c>
      <c r="L3510" s="455">
        <f t="shared" ca="1" si="167"/>
        <v>891457852314.75623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891457852314.75623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3714407717.9781508</v>
      </c>
      <c r="L3511" s="455">
        <f t="shared" ca="1" si="167"/>
        <v>895172260032.73438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895172260032.73438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3729884416.8030591</v>
      </c>
      <c r="L3512" s="455">
        <f t="shared" ca="1" si="167"/>
        <v>898902144449.53748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898902144449.53748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3745425601.8730726</v>
      </c>
      <c r="L3513" s="455">
        <f t="shared" ca="1" si="167"/>
        <v>902647570051.41052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902647570051.41052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3761031541.8808775</v>
      </c>
      <c r="L3514" s="455">
        <f t="shared" ca="1" si="167"/>
        <v>906408601593.29138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906408601593.29138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3776702506.6387138</v>
      </c>
      <c r="L3515" s="455">
        <f t="shared" ca="1" si="167"/>
        <v>910185304099.93005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910185304099.93005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3792438767.0830421</v>
      </c>
      <c r="L3516" s="455">
        <f t="shared" ca="1" si="167"/>
        <v>913977742867.01306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913977742867.01306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3808240595.2792211</v>
      </c>
      <c r="L3517" s="455">
        <f t="shared" ca="1" si="167"/>
        <v>917785983462.29224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917785983462.29224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3824108264.4262176</v>
      </c>
      <c r="L3518" s="455">
        <f t="shared" ca="1" si="167"/>
        <v>921610091726.71851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921610091726.71851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3840042048.8613276</v>
      </c>
      <c r="L3519" s="455">
        <f t="shared" ca="1" si="167"/>
        <v>925450133775.57983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925450133775.57983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3856042224.0649166</v>
      </c>
      <c r="L3520" s="455">
        <f t="shared" ca="1" si="167"/>
        <v>929306175999.64478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929306175999.64478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3872109066.6651869</v>
      </c>
      <c r="L3521" s="455">
        <f t="shared" ca="1" si="167"/>
        <v>933178285066.30994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933178285066.30994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3888242854.4429579</v>
      </c>
      <c r="L3522" s="455">
        <f t="shared" ca="1" si="167"/>
        <v>937066527920.75293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937066527920.75293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3904443866.3364701</v>
      </c>
      <c r="L3523" s="455">
        <f t="shared" ca="1" si="167"/>
        <v>940970971787.08936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940970971787.08936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3920712382.4462056</v>
      </c>
      <c r="L3524" s="455">
        <f t="shared" ca="1" si="167"/>
        <v>944891684169.53552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944891684169.53552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3937048684.0397315</v>
      </c>
      <c r="L3525" s="455">
        <f t="shared" ca="1" si="167"/>
        <v>948828732853.5752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948828732853.5752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3953453053.5565634</v>
      </c>
      <c r="L3526" s="455">
        <f t="shared" ca="1" si="167"/>
        <v>952782185907.13171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952782185907.13171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3969925774.613049</v>
      </c>
      <c r="L3527" s="455">
        <f t="shared" ca="1" si="167"/>
        <v>956752111681.74475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956752111681.74475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3986467132.0072699</v>
      </c>
      <c r="L3528" s="455">
        <f t="shared" ca="1" si="167"/>
        <v>960738578813.75208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960738578813.75208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4003077411.7239671</v>
      </c>
      <c r="L3529" s="455">
        <f t="shared" ca="1" si="167"/>
        <v>964741656225.47607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964741656225.47607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4019756900.9394836</v>
      </c>
      <c r="L3530" s="455">
        <f t="shared" ca="1" si="167"/>
        <v>968761413126.41553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968761413126.41553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4036505888.026731</v>
      </c>
      <c r="L3531" s="455">
        <f t="shared" ca="1" si="167"/>
        <v>972797919014.44226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972797919014.44226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4053324662.5601754</v>
      </c>
      <c r="L3532" s="455">
        <f t="shared" ca="1" si="167"/>
        <v>976851243677.00244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976851243677.00244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4070213515.3208442</v>
      </c>
      <c r="L3533" s="455">
        <f t="shared" ca="1" si="167"/>
        <v>980921457192.32324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980921457192.32324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4087172738.3013468</v>
      </c>
      <c r="L3534" s="455">
        <f t="shared" ca="1" si="167"/>
        <v>985008629930.62463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985008629930.62463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4104202624.7109365</v>
      </c>
      <c r="L3535" s="455">
        <f t="shared" ca="1" si="167"/>
        <v>989112832555.33557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989112832555.33557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4121303468.9805641</v>
      </c>
      <c r="L3536" s="455">
        <f t="shared" ca="1" si="167"/>
        <v>993234136024.31616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993234136024.31616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4138475566.7679839</v>
      </c>
      <c r="L3537" s="455">
        <f t="shared" ca="1" si="167"/>
        <v>997372611591.08411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997372611591.08411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4155719214.9628501</v>
      </c>
      <c r="L3538" s="455">
        <f t="shared" ca="1" si="167"/>
        <v>1001528330806.047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1001528330806.047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4173034711.6918626</v>
      </c>
      <c r="L3539" s="455">
        <f t="shared" ca="1" si="167"/>
        <v>1005701365517.7389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1005701365517.7389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4190422356.3239121</v>
      </c>
      <c r="L3540" s="455">
        <f t="shared" ca="1" si="167"/>
        <v>1009891787874.0627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1009891787874.0627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4207882449.4752612</v>
      </c>
      <c r="L3541" s="455">
        <f t="shared" ca="1" si="167"/>
        <v>1014099670323.538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1014099670323.538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4225415293.0147414</v>
      </c>
      <c r="L3542" s="455">
        <f t="shared" ca="1" si="167"/>
        <v>1018325085616.5527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1018325085616.5527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4243021190.0689697</v>
      </c>
      <c r="L3543" s="455">
        <f t="shared" ca="1" si="167"/>
        <v>1022568106806.6217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1022568106806.6217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4260700445.0275908</v>
      </c>
      <c r="L3544" s="455">
        <f t="shared" ca="1" si="167"/>
        <v>1026828807251.6493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1026828807251.6493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4278453363.5485387</v>
      </c>
      <c r="L3545" s="455">
        <f t="shared" ca="1" si="167"/>
        <v>1031107260615.1979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1031107260615.1979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4296280252.563324</v>
      </c>
      <c r="L3546" s="455">
        <f t="shared" ca="1" si="167"/>
        <v>1035403540867.7612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1035403540867.7612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4314181420.2823381</v>
      </c>
      <c r="L3547" s="455">
        <f t="shared" ca="1" si="167"/>
        <v>1039717722288.0436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1039717722288.0436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4332157176.200182</v>
      </c>
      <c r="L3548" s="455">
        <f t="shared" ca="1" si="167"/>
        <v>1044049879464.2438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1044049879464.2438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4350207831.101016</v>
      </c>
      <c r="L3549" s="455">
        <f t="shared" ca="1" si="167"/>
        <v>1048400087295.3448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1048400087295.3448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4368333697.0639372</v>
      </c>
      <c r="L3550" s="455">
        <f t="shared" ca="1" si="167"/>
        <v>1052768420992.4088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1052768420992.4088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4386535087.4683704</v>
      </c>
      <c r="L3551" s="455">
        <f t="shared" ca="1" si="167"/>
        <v>1057154956079.8772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1057154956079.8772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4404812316.9994879</v>
      </c>
      <c r="L3552" s="455">
        <f t="shared" ca="1" si="167"/>
        <v>1061559768396.8767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1061559768396.8767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4423165701.6536531</v>
      </c>
      <c r="L3553" s="455">
        <f t="shared" ca="1" si="167"/>
        <v>1065982934098.5304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1065982934098.5304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4441595558.7438765</v>
      </c>
      <c r="L3554" s="455">
        <f t="shared" ca="1" si="167"/>
        <v>1070424529657.2743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1070424529657.2743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4460102206.9053097</v>
      </c>
      <c r="L3555" s="455">
        <f t="shared" ca="1" si="167"/>
        <v>1074884631864.1796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1074884631864.1796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4478685966.1007481</v>
      </c>
      <c r="L3556" s="455">
        <f t="shared" ca="1" si="167"/>
        <v>1079363317830.2803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1079363317830.2803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4497347157.6261683</v>
      </c>
      <c r="L3557" s="455">
        <f t="shared" ca="1" si="167"/>
        <v>1083860664987.9065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1083860664987.9065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4516086104.1162767</v>
      </c>
      <c r="L3558" s="455">
        <f t="shared" ca="1" si="167"/>
        <v>1088376751092.0228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1088376751092.0228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4534903129.5500946</v>
      </c>
      <c r="L3559" s="455">
        <f t="shared" ca="1" si="167"/>
        <v>1092911654221.5729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1092911654221.5729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4553798559.2565536</v>
      </c>
      <c r="L3560" s="455">
        <f t="shared" ca="1" si="167"/>
        <v>1097465452780.8295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1097465452780.8295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4572772719.9201231</v>
      </c>
      <c r="L3561" s="455">
        <f t="shared" ca="1" si="167"/>
        <v>1102038225500.7495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1102038225500.7495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4591825939.5864563</v>
      </c>
      <c r="L3562" s="455">
        <f t="shared" ca="1" si="167"/>
        <v>1106630051440.3359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1106630051440.3359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4610958547.668066</v>
      </c>
      <c r="L3563" s="455">
        <f t="shared" ca="1" si="167"/>
        <v>1111241009988.0039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1111241009988.0039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4630170874.950016</v>
      </c>
      <c r="L3564" s="455">
        <f t="shared" ca="1" si="167"/>
        <v>1115871180862.9539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1115871180862.9539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4649463253.5956411</v>
      </c>
      <c r="L3565" s="455">
        <f t="shared" ca="1" si="167"/>
        <v>1120520644116.5496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1120520644116.5496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4668836017.1522894</v>
      </c>
      <c r="L3566" s="455">
        <f t="shared" ca="1" si="167"/>
        <v>1125189480133.7019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1125189480133.7019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4688289500.5570908</v>
      </c>
      <c r="L3567" s="455">
        <f t="shared" ca="1" si="167"/>
        <v>1129877769634.259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1129877769634.259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4707824040.142746</v>
      </c>
      <c r="L3568" s="455">
        <f t="shared" ca="1" si="167"/>
        <v>1134585593674.4019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1134585593674.4019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4727439973.6433411</v>
      </c>
      <c r="L3569" s="455">
        <f t="shared" ca="1" si="167"/>
        <v>1139313033648.0452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1139313033648.0452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4747137640.2001877</v>
      </c>
      <c r="L3570" s="455">
        <f t="shared" ca="1" si="167"/>
        <v>1144060171288.2454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1144060171288.2454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4766917380.3676891</v>
      </c>
      <c r="L3571" s="455">
        <f t="shared" ca="1" si="167"/>
        <v>1148827088668.613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1148827088668.613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4786779536.1192207</v>
      </c>
      <c r="L3572" s="455">
        <f t="shared" ca="1" si="167"/>
        <v>1153613868204.7322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1153613868204.7322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4806724450.8530502</v>
      </c>
      <c r="L3573" s="455">
        <f t="shared" ca="1" si="167"/>
        <v>1158420592655.5852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1158420592655.5852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4826752469.3982716</v>
      </c>
      <c r="L3574" s="455">
        <f t="shared" ca="1" si="167"/>
        <v>1163247345124.9834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1163247345124.9834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4846863938.0207644</v>
      </c>
      <c r="L3575" s="455">
        <f t="shared" ca="1" si="167"/>
        <v>1168094209063.0042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1168094209063.0042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4867059204.429184</v>
      </c>
      <c r="L3576" s="455">
        <f t="shared" ca="1" si="167"/>
        <v>1172961268267.4333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1172961268267.4333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4887338617.7809725</v>
      </c>
      <c r="L3577" s="455">
        <f t="shared" ca="1" si="167"/>
        <v>1177848606885.2144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1177848606885.2144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4907702528.6883926</v>
      </c>
      <c r="L3578" s="455">
        <f t="shared" ref="L3578:L3832" ca="1" si="172">I3578-J3578+K3578</f>
        <v>1182756309413.9028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1182756309413.9028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4928151289.2245951</v>
      </c>
      <c r="L3579" s="455">
        <f t="shared" ca="1" si="172"/>
        <v>1187684460703.1274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1187684460703.1274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4948685252.929698</v>
      </c>
      <c r="L3580" s="455">
        <f t="shared" ca="1" si="172"/>
        <v>1192633145956.0571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1192633145956.0571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4969304774.816905</v>
      </c>
      <c r="L3581" s="455">
        <f t="shared" ca="1" si="172"/>
        <v>1197602450730.874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1197602450730.874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4990010211.3786421</v>
      </c>
      <c r="L3582" s="455">
        <f t="shared" ca="1" si="172"/>
        <v>1202592460942.2527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1202592460942.2527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5010801920.5927191</v>
      </c>
      <c r="L3583" s="455">
        <f t="shared" ca="1" si="172"/>
        <v>1207603262862.8455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1207603262862.8455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5031680261.9285231</v>
      </c>
      <c r="L3584" s="455">
        <f t="shared" ca="1" si="172"/>
        <v>1212634943124.7739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1212634943124.7739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5052645596.3532248</v>
      </c>
      <c r="L3585" s="455">
        <f t="shared" ca="1" si="172"/>
        <v>1217687588721.1272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1217687588721.1272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5073698286.3380299</v>
      </c>
      <c r="L3586" s="455">
        <f t="shared" ca="1" si="172"/>
        <v>1222761287007.4653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1222761287007.4653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5094838695.864439</v>
      </c>
      <c r="L3587" s="455">
        <f t="shared" ca="1" si="172"/>
        <v>1227856125703.3298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1227856125703.3298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5116067190.430541</v>
      </c>
      <c r="L3588" s="455">
        <f t="shared" ca="1" si="172"/>
        <v>1232972192893.7603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1232972192893.7603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5137384137.0573339</v>
      </c>
      <c r="L3589" s="455">
        <f t="shared" ca="1" si="172"/>
        <v>1238109577030.8176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1238109577030.8176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5158789904.2950735</v>
      </c>
      <c r="L3590" s="455">
        <f t="shared" ca="1" si="172"/>
        <v>1243268366935.1128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1243268366935.1128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5180284862.2296362</v>
      </c>
      <c r="L3591" s="455">
        <f t="shared" ca="1" si="172"/>
        <v>1248448651797.3425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1248448651797.3425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5201869382.4889269</v>
      </c>
      <c r="L3592" s="455">
        <f t="shared" ca="1" si="172"/>
        <v>1253650521179.8315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1253650521179.8315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5223543838.2492981</v>
      </c>
      <c r="L3593" s="455">
        <f t="shared" ca="1" si="172"/>
        <v>1258874065018.0808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1258874065018.0808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5245308604.2420034</v>
      </c>
      <c r="L3594" s="455">
        <f t="shared" ca="1" si="172"/>
        <v>1264119373622.3228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1264119373622.3228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5267164056.7596779</v>
      </c>
      <c r="L3595" s="455">
        <f t="shared" ca="1" si="172"/>
        <v>1269386537679.0825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1269386537679.0825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5289110573.6628437</v>
      </c>
      <c r="L3596" s="455">
        <f t="shared" ca="1" si="172"/>
        <v>1274675648252.7454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1274675648252.7454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5311148534.3864393</v>
      </c>
      <c r="L3597" s="455">
        <f t="shared" ca="1" si="172"/>
        <v>1279986796787.1318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1279986796787.1318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5333278319.9463825</v>
      </c>
      <c r="L3598" s="455">
        <f t="shared" ca="1" si="172"/>
        <v>1285320075107.0781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1285320075107.0781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5355500312.9461584</v>
      </c>
      <c r="L3599" s="455">
        <f t="shared" ca="1" si="172"/>
        <v>1290675575420.0242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1290675575420.0242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5377814897.5834341</v>
      </c>
      <c r="L3600" s="455">
        <f t="shared" ca="1" si="172"/>
        <v>1296053390317.6077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1296053390317.6077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5400222459.6566982</v>
      </c>
      <c r="L3601" s="455">
        <f t="shared" ca="1" si="172"/>
        <v>1301453612777.2644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1301453612777.2644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5422723386.5719347</v>
      </c>
      <c r="L3602" s="455">
        <f t="shared" ca="1" si="172"/>
        <v>1306876336163.8364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1306876336163.8364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5445318067.3493185</v>
      </c>
      <c r="L3603" s="455">
        <f t="shared" ca="1" si="172"/>
        <v>1312321654231.1858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1312321654231.1858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5468006892.629941</v>
      </c>
      <c r="L3604" s="455">
        <f t="shared" ca="1" si="172"/>
        <v>1317789661123.8157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1317789661123.8157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5490790254.6825657</v>
      </c>
      <c r="L3605" s="455">
        <f t="shared" ca="1" si="172"/>
        <v>1323280451378.4983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1323280451378.4983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5513668547.4104099</v>
      </c>
      <c r="L3606" s="455">
        <f t="shared" ca="1" si="172"/>
        <v>1328794119925.9087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1328794119925.9087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5536642166.3579531</v>
      </c>
      <c r="L3607" s="455">
        <f t="shared" ca="1" si="172"/>
        <v>1334330762092.2666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1334330762092.2666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5559711508.7177773</v>
      </c>
      <c r="L3608" s="455">
        <f t="shared" ca="1" si="172"/>
        <v>1339890473600.9844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1339890473600.9844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5582876973.3374348</v>
      </c>
      <c r="L3609" s="455">
        <f t="shared" ca="1" si="172"/>
        <v>1345473350574.3218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1345473350574.3218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5606138960.7263403</v>
      </c>
      <c r="L3610" s="455">
        <f t="shared" ca="1" si="172"/>
        <v>1351079489535.0481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1351079489535.0481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5629497873.0627003</v>
      </c>
      <c r="L3611" s="455">
        <f t="shared" ca="1" si="172"/>
        <v>1356708987408.1108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1356708987408.1108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5652954114.2004614</v>
      </c>
      <c r="L3612" s="455">
        <f t="shared" ca="1" si="172"/>
        <v>1362361941522.3113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1362361941522.3113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5676508089.6762972</v>
      </c>
      <c r="L3613" s="455">
        <f t="shared" ca="1" si="172"/>
        <v>1368038449611.9875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1368038449611.9875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5700160206.7166147</v>
      </c>
      <c r="L3614" s="455">
        <f t="shared" ca="1" si="172"/>
        <v>1373738609818.7041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1373738609818.7041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5723910874.2446003</v>
      </c>
      <c r="L3615" s="455">
        <f t="shared" ca="1" si="172"/>
        <v>1379462520692.9487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1379462520692.9487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5747760502.8872862</v>
      </c>
      <c r="L3616" s="455">
        <f t="shared" ca="1" si="172"/>
        <v>1385210281195.8359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1385210281195.8359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5771709504.9826498</v>
      </c>
      <c r="L3617" s="455">
        <f t="shared" ca="1" si="172"/>
        <v>1390981990700.8186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1390981990700.8186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5795758294.5867443</v>
      </c>
      <c r="L3618" s="455">
        <f t="shared" ca="1" si="172"/>
        <v>1396777748995.4053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1396777748995.4053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5819907287.480855</v>
      </c>
      <c r="L3619" s="455">
        <f t="shared" ca="1" si="172"/>
        <v>1402597656282.8862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1402597656282.8862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5844156901.1786928</v>
      </c>
      <c r="L3620" s="455">
        <f t="shared" ca="1" si="172"/>
        <v>1408441813184.0649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1408441813184.0649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5868507554.9336042</v>
      </c>
      <c r="L3621" s="455">
        <f t="shared" ca="1" si="172"/>
        <v>1414310320738.9985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1414310320738.9985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5892959669.7458267</v>
      </c>
      <c r="L3622" s="455">
        <f t="shared" ca="1" si="172"/>
        <v>1420203280408.7444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1420203280408.7444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5917513668.3697681</v>
      </c>
      <c r="L3623" s="455">
        <f t="shared" ca="1" si="172"/>
        <v>1426120794077.1143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1426120794077.1143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5942169975.3213091</v>
      </c>
      <c r="L3624" s="455">
        <f t="shared" ca="1" si="172"/>
        <v>1432062964052.4355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1432062964052.4355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5966929016.885148</v>
      </c>
      <c r="L3625" s="455">
        <f t="shared" ca="1" si="172"/>
        <v>1438029893069.3208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1438029893069.3208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5991791221.1221695</v>
      </c>
      <c r="L3626" s="455">
        <f t="shared" ca="1" si="172"/>
        <v>1444021684290.4429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1444021684290.4429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6016757017.8768454</v>
      </c>
      <c r="L3627" s="455">
        <f t="shared" ca="1" si="172"/>
        <v>1450038441308.3198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1450038441308.3198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6041826838.7846661</v>
      </c>
      <c r="L3628" s="455">
        <f t="shared" ca="1" si="172"/>
        <v>1456080268147.1045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1456080268147.1045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6067001117.2796021</v>
      </c>
      <c r="L3629" s="455">
        <f t="shared" ca="1" si="172"/>
        <v>1462147269264.384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1462147269264.384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6092280288.6015997</v>
      </c>
      <c r="L3630" s="455">
        <f t="shared" ca="1" si="172"/>
        <v>1468239549552.9856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1468239549552.9856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6117664789.8041067</v>
      </c>
      <c r="L3631" s="455">
        <f t="shared" ca="1" si="172"/>
        <v>1474357214342.7898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1474357214342.7898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6143155059.7616243</v>
      </c>
      <c r="L3632" s="455">
        <f t="shared" ca="1" si="172"/>
        <v>1480500369402.5515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1480500369402.5515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6168751539.1772976</v>
      </c>
      <c r="L3633" s="455">
        <f t="shared" ca="1" si="172"/>
        <v>1486669120941.7288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1486669120941.7288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6194454670.5905361</v>
      </c>
      <c r="L3634" s="455">
        <f t="shared" ca="1" si="172"/>
        <v>1492863575612.3193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1492863575612.3193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6220264898.3846636</v>
      </c>
      <c r="L3635" s="455">
        <f t="shared" ca="1" si="172"/>
        <v>1499083840510.7041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1499083840510.7041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6246182668.7946005</v>
      </c>
      <c r="L3636" s="455">
        <f t="shared" ca="1" si="172"/>
        <v>1505330023179.4988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1505330023179.4988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6272208429.9145784</v>
      </c>
      <c r="L3637" s="455">
        <f t="shared" ca="1" si="172"/>
        <v>1511602231609.4133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1511602231609.4133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6298342631.7058887</v>
      </c>
      <c r="L3638" s="455">
        <f t="shared" ca="1" si="172"/>
        <v>1517900574241.1191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1517900574241.1191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6324585726.0046635</v>
      </c>
      <c r="L3639" s="455">
        <f t="shared" ca="1" si="172"/>
        <v>1524225159967.1238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1524225159967.1238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6350938166.5296822</v>
      </c>
      <c r="L3640" s="455">
        <f t="shared" ca="1" si="172"/>
        <v>1530576098133.6536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1530576098133.6536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6377400408.8902235</v>
      </c>
      <c r="L3641" s="455">
        <f t="shared" ca="1" si="172"/>
        <v>1536953498542.5437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1536953498542.5437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6403972910.5939322</v>
      </c>
      <c r="L3642" s="455">
        <f t="shared" ca="1" si="172"/>
        <v>1543357471453.1377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1543357471453.1377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6430656131.05474</v>
      </c>
      <c r="L3643" s="455">
        <f t="shared" ca="1" si="172"/>
        <v>1549788127584.1924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1549788127584.1924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6457450531.6008015</v>
      </c>
      <c r="L3644" s="455">
        <f t="shared" ca="1" si="172"/>
        <v>1556245578115.7932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1556245578115.7932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6484356575.4824715</v>
      </c>
      <c r="L3645" s="455">
        <f t="shared" ca="1" si="172"/>
        <v>1562729934691.2756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1562729934691.2756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6511374727.8803148</v>
      </c>
      <c r="L3646" s="455">
        <f t="shared" ca="1" si="172"/>
        <v>1569241309419.156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1569241309419.156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6538505455.9131498</v>
      </c>
      <c r="L3647" s="455">
        <f t="shared" ca="1" si="172"/>
        <v>1575779814875.0691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1575779814875.0691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6565749228.646121</v>
      </c>
      <c r="L3648" s="455">
        <f t="shared" ca="1" si="172"/>
        <v>1582345564103.7153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1582345564103.7153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6593106517.098814</v>
      </c>
      <c r="L3649" s="455">
        <f t="shared" ca="1" si="172"/>
        <v>1588938670620.8142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1588938670620.8142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6620577794.2533922</v>
      </c>
      <c r="L3650" s="455">
        <f t="shared" ca="1" si="172"/>
        <v>1595559248415.0676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1595559248415.0676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6648163535.0627813</v>
      </c>
      <c r="L3651" s="455">
        <f t="shared" ca="1" si="172"/>
        <v>1602207411950.1304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1602207411950.1304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6675864216.4588766</v>
      </c>
      <c r="L3652" s="455">
        <f t="shared" ca="1" si="172"/>
        <v>1608883276166.5894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1608883276166.5894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6703680317.3607893</v>
      </c>
      <c r="L3653" s="455">
        <f t="shared" ca="1" si="172"/>
        <v>1615586956483.9502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1615586956483.9502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6731612318.6831255</v>
      </c>
      <c r="L3654" s="455">
        <f t="shared" ca="1" si="172"/>
        <v>1622318568802.6333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1622318568802.6333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6759660703.344305</v>
      </c>
      <c r="L3655" s="455">
        <f t="shared" ca="1" si="172"/>
        <v>1629078229505.9775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1629078229505.9775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6787825956.2749062</v>
      </c>
      <c r="L3656" s="455">
        <f t="shared" ca="1" si="172"/>
        <v>1635866055462.2524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1635866055462.2524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6816108564.4260521</v>
      </c>
      <c r="L3657" s="455">
        <f t="shared" ca="1" si="172"/>
        <v>1642682164026.6785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1642682164026.6785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6844509016.7778273</v>
      </c>
      <c r="L3658" s="455">
        <f t="shared" ca="1" si="172"/>
        <v>1649526673043.4563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1649526673043.4563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6873027804.3477345</v>
      </c>
      <c r="L3659" s="455">
        <f t="shared" ca="1" si="172"/>
        <v>1656399700847.804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1656399700847.804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6901665420.1991835</v>
      </c>
      <c r="L3660" s="455">
        <f t="shared" ca="1" si="172"/>
        <v>1663301366268.0032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1663301366268.0032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6930422359.4500132</v>
      </c>
      <c r="L3661" s="455">
        <f t="shared" ca="1" si="172"/>
        <v>1670231788627.4531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1670231788627.4531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6959299119.2810545</v>
      </c>
      <c r="L3662" s="455">
        <f t="shared" ca="1" si="172"/>
        <v>1677191087746.7341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1677191087746.7341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6988296198.944725</v>
      </c>
      <c r="L3663" s="455">
        <f t="shared" ca="1" si="172"/>
        <v>1684179383945.679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1684179383945.679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7017414099.7736626</v>
      </c>
      <c r="L3664" s="455">
        <f t="shared" ca="1" si="172"/>
        <v>1691196798045.4526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1691196798045.4526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7046653325.1893854</v>
      </c>
      <c r="L3665" s="455">
        <f t="shared" ca="1" si="172"/>
        <v>1698243451370.6421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1698243451370.6421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7076014380.711009</v>
      </c>
      <c r="L3666" s="455">
        <f t="shared" ca="1" si="172"/>
        <v>1705319465751.353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1705319465751.353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7105497773.9639711</v>
      </c>
      <c r="L3667" s="455">
        <f t="shared" ca="1" si="172"/>
        <v>1712424963525.3169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1712424963525.3169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7135104014.6888199</v>
      </c>
      <c r="L3668" s="455">
        <f t="shared" ca="1" si="172"/>
        <v>1719560067540.0056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1719560067540.0056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7164833614.7500229</v>
      </c>
      <c r="L3669" s="455">
        <f t="shared" ca="1" si="172"/>
        <v>1726724901154.7556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1726724901154.7556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7194687088.1448145</v>
      </c>
      <c r="L3670" s="455">
        <f t="shared" ca="1" si="172"/>
        <v>1733919588242.9004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1733919588242.9004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7224664951.012084</v>
      </c>
      <c r="L3671" s="455">
        <f t="shared" ca="1" si="172"/>
        <v>1741144253193.9124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1741144253193.9124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7254767721.6413012</v>
      </c>
      <c r="L3672" s="455">
        <f t="shared" ca="1" si="172"/>
        <v>1748399020915.5537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1748399020915.5537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7284995920.4814739</v>
      </c>
      <c r="L3673" s="455">
        <f t="shared" ca="1" si="172"/>
        <v>1755684016836.0352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1755684016836.0352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7315350070.1501455</v>
      </c>
      <c r="L3674" s="455">
        <f t="shared" ca="1" si="172"/>
        <v>1762999366906.1853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1762999366906.1853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7345830695.4424372</v>
      </c>
      <c r="L3675" s="455">
        <f t="shared" ca="1" si="172"/>
        <v>1770345197601.6277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1770345197601.6277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7376438323.3401155</v>
      </c>
      <c r="L3676" s="455">
        <f t="shared" ca="1" si="172"/>
        <v>1777721635924.9678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1777721635924.9678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7407173483.0206985</v>
      </c>
      <c r="L3677" s="455">
        <f t="shared" ca="1" si="172"/>
        <v>1785128809407.9885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1785128809407.9885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7438036705.8666201</v>
      </c>
      <c r="L3678" s="455">
        <f t="shared" ca="1" si="172"/>
        <v>1792566846113.8552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1792566846113.8552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7469028525.4743967</v>
      </c>
      <c r="L3679" s="455">
        <f t="shared" ca="1" si="172"/>
        <v>1800035874639.3296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1800035874639.3296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7500149477.6638718</v>
      </c>
      <c r="L3680" s="455">
        <f t="shared" ca="1" si="172"/>
        <v>1807536024116.9934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1807536024116.9934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7531400100.4874716</v>
      </c>
      <c r="L3681" s="455">
        <f t="shared" ca="1" si="172"/>
        <v>1815067424217.481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1815067424217.481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7562780934.2395048</v>
      </c>
      <c r="L3682" s="455">
        <f t="shared" ca="1" si="172"/>
        <v>1822630205151.7205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1822630205151.7205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7594292521.4655008</v>
      </c>
      <c r="L3683" s="455">
        <f t="shared" ca="1" si="172"/>
        <v>1830224497673.186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1830224497673.186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7625935406.9716082</v>
      </c>
      <c r="L3684" s="455">
        <f t="shared" ca="1" si="172"/>
        <v>1837850433080.1577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1837850433080.1577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7657710137.8339901</v>
      </c>
      <c r="L3685" s="455">
        <f t="shared" ca="1" si="172"/>
        <v>1845508143217.9917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1845508143217.9917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7689617263.4082985</v>
      </c>
      <c r="L3686" s="455">
        <f t="shared" ca="1" si="172"/>
        <v>1853197760481.3999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1853197760481.3999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7721657335.3391657</v>
      </c>
      <c r="L3687" s="455">
        <f t="shared" ca="1" si="172"/>
        <v>1860919417816.739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1860919417816.739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7753830907.569746</v>
      </c>
      <c r="L3688" s="455">
        <f t="shared" ca="1" si="172"/>
        <v>1868673248724.3088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1868673248724.3088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7786138536.3512869</v>
      </c>
      <c r="L3689" s="455">
        <f t="shared" ca="1" si="172"/>
        <v>1876459387260.6602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1876459387260.6602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7818580780.2527494</v>
      </c>
      <c r="L3690" s="455">
        <f t="shared" ca="1" si="172"/>
        <v>1884277968040.9128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1884277968040.9128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7851158200.1704702</v>
      </c>
      <c r="L3691" s="455">
        <f t="shared" ca="1" si="172"/>
        <v>1892129126241.0833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1892129126241.0833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7883871359.3378468</v>
      </c>
      <c r="L3692" s="455">
        <f t="shared" ca="1" si="172"/>
        <v>1900012997600.4211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1900012997600.4211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7916720823.3350887</v>
      </c>
      <c r="L3693" s="455">
        <f t="shared" ca="1" si="172"/>
        <v>1907929718423.7563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1907929718423.7563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7949707160.0989847</v>
      </c>
      <c r="L3694" s="455">
        <f t="shared" ca="1" si="172"/>
        <v>1915879425583.8552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1915879425583.8552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7982830939.9327297</v>
      </c>
      <c r="L3695" s="455">
        <f t="shared" ca="1" si="172"/>
        <v>1923862256523.7878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1923862256523.7878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8016092735.5157833</v>
      </c>
      <c r="L3696" s="455">
        <f t="shared" ca="1" si="172"/>
        <v>1931878349259.3037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1931878349259.3037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8049493121.913764</v>
      </c>
      <c r="L3697" s="455">
        <f t="shared" ca="1" si="172"/>
        <v>1939927842381.2175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1939927842381.2175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8083032676.5884056</v>
      </c>
      <c r="L3698" s="455">
        <f t="shared" ca="1" si="172"/>
        <v>1948010875057.8059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1948010875057.8059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8116711979.4075241</v>
      </c>
      <c r="L3699" s="455">
        <f t="shared" ca="1" si="172"/>
        <v>1956127587037.2134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1956127587037.2134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8150531612.655055</v>
      </c>
      <c r="L3700" s="455">
        <f t="shared" ca="1" si="172"/>
        <v>1964278118649.8684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1964278118649.8684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8184492161.0411186</v>
      </c>
      <c r="L3701" s="455">
        <f t="shared" ca="1" si="172"/>
        <v>1972462610810.9094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1972462610810.9094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8218594211.7121229</v>
      </c>
      <c r="L3702" s="455">
        <f t="shared" ca="1" si="172"/>
        <v>1980681205022.6216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1980681205022.6216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8252838354.2609234</v>
      </c>
      <c r="L3703" s="455">
        <f t="shared" ca="1" si="172"/>
        <v>1988934043376.8826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1988934043376.8826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8287225180.737011</v>
      </c>
      <c r="L3704" s="455">
        <f t="shared" ca="1" si="172"/>
        <v>1997221268557.6196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1997221268557.6196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8321755285.6567488</v>
      </c>
      <c r="L3705" s="455">
        <f t="shared" ca="1" si="172"/>
        <v>2005543023843.2764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2005543023843.2764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8356429266.0136518</v>
      </c>
      <c r="L3706" s="455">
        <f t="shared" ca="1" si="172"/>
        <v>2013899453109.29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2013899453109.29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8391247721.2887087</v>
      </c>
      <c r="L3707" s="455">
        <f t="shared" ca="1" si="172"/>
        <v>2022290700830.5789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2022290700830.5789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8426211253.4607449</v>
      </c>
      <c r="L3708" s="455">
        <f t="shared" ca="1" si="172"/>
        <v>2030716912084.0396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2030716912084.0396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8461320467.0168324</v>
      </c>
      <c r="L3709" s="455">
        <f t="shared" ca="1" si="172"/>
        <v>2039178232551.0564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2039178232551.0564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8496575968.9627352</v>
      </c>
      <c r="L3710" s="455">
        <f t="shared" ca="1" si="172"/>
        <v>2047674808520.019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2047674808520.019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8531978368.8334122</v>
      </c>
      <c r="L3711" s="455">
        <f t="shared" ca="1" si="172"/>
        <v>2056206786888.8525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2056206786888.8525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8567528278.7035522</v>
      </c>
      <c r="L3712" s="455">
        <f t="shared" ca="1" si="172"/>
        <v>2064774315167.5562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2064774315167.5562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8603226313.1981487</v>
      </c>
      <c r="L3713" s="455">
        <f t="shared" ca="1" si="172"/>
        <v>2073377541480.7544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2073377541480.7544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8639073089.5031433</v>
      </c>
      <c r="L3714" s="455">
        <f t="shared" ca="1" si="172"/>
        <v>2082016614570.2576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2082016614570.2576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8675069227.3760738</v>
      </c>
      <c r="L3715" s="455">
        <f t="shared" ca="1" si="172"/>
        <v>2090691683797.6335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2090691683797.6335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8711215349.1568069</v>
      </c>
      <c r="L3716" s="455">
        <f t="shared" ca="1" si="172"/>
        <v>2099402899146.7903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2099402899146.7903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8747512079.7782917</v>
      </c>
      <c r="L3717" s="455">
        <f t="shared" ca="1" si="172"/>
        <v>2108150411226.5686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2108150411226.5686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8783960046.7773685</v>
      </c>
      <c r="L3718" s="455">
        <f t="shared" ca="1" si="172"/>
        <v>2116934371273.3459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2116934371273.3459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8820559880.3056087</v>
      </c>
      <c r="L3719" s="455">
        <f t="shared" ca="1" si="172"/>
        <v>2125754931153.6516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2125754931153.6516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8857312213.1402149</v>
      </c>
      <c r="L3720" s="455">
        <f t="shared" ca="1" si="172"/>
        <v>2134612243366.7917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2134612243366.7917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8894217680.6949654</v>
      </c>
      <c r="L3721" s="455">
        <f t="shared" ca="1" si="172"/>
        <v>2143506461047.4868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2143506461047.4868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8931276921.0311947</v>
      </c>
      <c r="L3722" s="455">
        <f t="shared" ca="1" si="172"/>
        <v>2152437737968.5181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2152437737968.5181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8968490574.8688259</v>
      </c>
      <c r="L3723" s="455">
        <f t="shared" ca="1" si="172"/>
        <v>2161406228543.387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2161406228543.387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9005859285.5974464</v>
      </c>
      <c r="L3724" s="455">
        <f t="shared" ca="1" si="172"/>
        <v>2170412087828.9844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2170412087828.9844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9043383699.2874355</v>
      </c>
      <c r="L3725" s="455">
        <f t="shared" ca="1" si="172"/>
        <v>2179455471528.2717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2179455471528.2717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9081064464.7011337</v>
      </c>
      <c r="L3726" s="455">
        <f t="shared" ca="1" si="172"/>
        <v>2188536535992.9729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2188536535992.9729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9118902233.3040543</v>
      </c>
      <c r="L3727" s="455">
        <f t="shared" ca="1" si="172"/>
        <v>2197655438226.2769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2197655438226.2769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9156897659.2761536</v>
      </c>
      <c r="L3728" s="455">
        <f t="shared" ca="1" si="172"/>
        <v>2206812335885.5532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2206812335885.5532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9195051399.523138</v>
      </c>
      <c r="L3729" s="455">
        <f t="shared" ca="1" si="172"/>
        <v>2216007387285.0762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2216007387285.0762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9233364113.6878166</v>
      </c>
      <c r="L3730" s="455">
        <f t="shared" ca="1" si="172"/>
        <v>2225240751398.7642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2225240751398.7642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9271836464.1615181</v>
      </c>
      <c r="L3731" s="455">
        <f t="shared" ca="1" si="172"/>
        <v>2234512587862.9258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2234512587862.9258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9310469116.0955238</v>
      </c>
      <c r="L3732" s="455">
        <f t="shared" ca="1" si="172"/>
        <v>2243823056979.0215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2243823056979.0215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9349262737.41259</v>
      </c>
      <c r="L3733" s="455">
        <f t="shared" ca="1" si="172"/>
        <v>2253172319716.4341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2253172319716.4341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9388217998.8184757</v>
      </c>
      <c r="L3734" s="455">
        <f t="shared" ca="1" si="172"/>
        <v>2262560537715.2524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2262560537715.2524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9427335573.8135509</v>
      </c>
      <c r="L3735" s="455">
        <f t="shared" ca="1" si="172"/>
        <v>2271987873289.0659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2271987873289.0659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9466616138.7044411</v>
      </c>
      <c r="L3736" s="455">
        <f t="shared" ca="1" si="172"/>
        <v>2281454489427.7705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2281454489427.7705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9506060372.6157112</v>
      </c>
      <c r="L3737" s="455">
        <f t="shared" ca="1" si="172"/>
        <v>2290960549800.3862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2290960549800.3862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9545668957.5016098</v>
      </c>
      <c r="L3738" s="455">
        <f t="shared" ca="1" si="172"/>
        <v>2300506218757.8877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2300506218757.8877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9585442578.1578655</v>
      </c>
      <c r="L3739" s="455">
        <f t="shared" ca="1" si="172"/>
        <v>2310091661336.0454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2310091661336.0454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9625381922.2335224</v>
      </c>
      <c r="L3740" s="455">
        <f t="shared" ca="1" si="172"/>
        <v>2319717043258.2788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2319717043258.2788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9665487680.2428284</v>
      </c>
      <c r="L3741" s="455">
        <f t="shared" ca="1" si="172"/>
        <v>2329382530938.5215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2329382530938.5215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9705760545.5771732</v>
      </c>
      <c r="L3742" s="455">
        <f t="shared" ca="1" si="172"/>
        <v>2339088291484.0986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2339088291484.0986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9746201214.5170784</v>
      </c>
      <c r="L3743" s="455">
        <f t="shared" ca="1" si="172"/>
        <v>2348834492698.6157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2348834492698.6157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9786810386.2442322</v>
      </c>
      <c r="L3744" s="455">
        <f t="shared" ca="1" si="172"/>
        <v>2358621303084.8599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2358621303084.8599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9827588762.8535824</v>
      </c>
      <c r="L3745" s="455">
        <f t="shared" ca="1" si="172"/>
        <v>2368448891847.7134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2368448891847.7134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9868537049.3654728</v>
      </c>
      <c r="L3746" s="455">
        <f t="shared" ca="1" si="172"/>
        <v>2378317428897.0786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2378317428897.0786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9909655953.7378273</v>
      </c>
      <c r="L3747" s="455">
        <f t="shared" ca="1" si="172"/>
        <v>2388227084850.8164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2388227084850.8164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9950946186.8784008</v>
      </c>
      <c r="L3748" s="455">
        <f t="shared" ca="1" si="172"/>
        <v>2398178031037.6948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2398178031037.6948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9992408462.6570625</v>
      </c>
      <c r="L3749" s="455">
        <f t="shared" ca="1" si="172"/>
        <v>2408170439500.3521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2408170439500.3521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10034043497.918133</v>
      </c>
      <c r="L3750" s="455">
        <f t="shared" ca="1" si="172"/>
        <v>2418204482998.27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2418204482998.27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10075852012.492792</v>
      </c>
      <c r="L3751" s="455">
        <f t="shared" ca="1" si="172"/>
        <v>2428280335010.7627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2428280335010.7627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10117834729.211512</v>
      </c>
      <c r="L3752" s="455">
        <f t="shared" ca="1" si="172"/>
        <v>2438398169739.9741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2438398169739.9741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10159992373.916559</v>
      </c>
      <c r="L3753" s="455">
        <f t="shared" ca="1" si="172"/>
        <v>2448558162113.8906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2448558162113.8906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10202325675.474545</v>
      </c>
      <c r="L3754" s="455">
        <f t="shared" ca="1" si="172"/>
        <v>2458760487789.3652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2458760487789.3652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10244835365.789022</v>
      </c>
      <c r="L3755" s="455">
        <f t="shared" ca="1" si="172"/>
        <v>2469005323155.1543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2469005323155.1543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10287522179.813143</v>
      </c>
      <c r="L3756" s="455">
        <f t="shared" ca="1" si="172"/>
        <v>2479292845334.9673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2479292845334.9673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10330386855.562363</v>
      </c>
      <c r="L3757" s="455">
        <f t="shared" ca="1" si="172"/>
        <v>2489623232190.5298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2489623232190.5298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10373430134.127207</v>
      </c>
      <c r="L3758" s="455">
        <f t="shared" ca="1" si="172"/>
        <v>2499996662324.6572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2499996662324.6572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10416652759.686071</v>
      </c>
      <c r="L3759" s="455">
        <f t="shared" ca="1" si="172"/>
        <v>2510413315084.3433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2510413315084.3433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10460055479.518097</v>
      </c>
      <c r="L3760" s="455">
        <f t="shared" ca="1" si="172"/>
        <v>2520873370563.8613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2520873370563.8613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10503639044.016088</v>
      </c>
      <c r="L3761" s="455">
        <f t="shared" ca="1" si="172"/>
        <v>2531377009607.8774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2531377009607.8774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10547404206.69949</v>
      </c>
      <c r="L3762" s="455">
        <f t="shared" ca="1" si="172"/>
        <v>2541924413814.5771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2541924413814.5771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10591351724.227406</v>
      </c>
      <c r="L3763" s="455">
        <f t="shared" ca="1" si="172"/>
        <v>2552515765538.8047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2552515765538.8047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10635482356.411686</v>
      </c>
      <c r="L3764" s="455">
        <f t="shared" ca="1" si="172"/>
        <v>2563151247895.2163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2563151247895.2163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10679796866.230068</v>
      </c>
      <c r="L3765" s="455">
        <f t="shared" ca="1" si="172"/>
        <v>2573831044761.4463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2573831044761.4463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10724296019.839359</v>
      </c>
      <c r="L3766" s="455">
        <f t="shared" ca="1" si="172"/>
        <v>2584555340781.2856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2584555340781.2856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10768980586.58869</v>
      </c>
      <c r="L3767" s="455">
        <f t="shared" ca="1" si="172"/>
        <v>2595324321367.8745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2595324321367.8745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10813851339.03281</v>
      </c>
      <c r="L3768" s="455">
        <f t="shared" ca="1" si="172"/>
        <v>2606138172706.9072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2606138172706.9072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10858909052.945446</v>
      </c>
      <c r="L3769" s="455">
        <f t="shared" ca="1" si="172"/>
        <v>2616997081759.8525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2616997081759.8525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10904154507.332718</v>
      </c>
      <c r="L3770" s="455">
        <f t="shared" ca="1" si="172"/>
        <v>2627901236267.1851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2627901236267.1851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10949588484.446604</v>
      </c>
      <c r="L3771" s="455">
        <f t="shared" ca="1" si="172"/>
        <v>2638850824751.6318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2638850824751.6318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10995211769.798466</v>
      </c>
      <c r="L3772" s="455">
        <f t="shared" ca="1" si="172"/>
        <v>2649846036521.4302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2649846036521.4302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11041025152.172626</v>
      </c>
      <c r="L3773" s="455">
        <f t="shared" ca="1" si="172"/>
        <v>2660887061673.603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2660887061673.603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11087029423.640013</v>
      </c>
      <c r="L3774" s="455">
        <f t="shared" ca="1" si="172"/>
        <v>2671974091097.2432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2671974091097.2432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11133225379.571846</v>
      </c>
      <c r="L3775" s="455">
        <f t="shared" ca="1" si="172"/>
        <v>2683107316476.8149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2683107316476.8149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11179613818.653395</v>
      </c>
      <c r="L3776" s="455">
        <f t="shared" ca="1" si="172"/>
        <v>2694286930295.4683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2694286930295.4683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11226195542.897785</v>
      </c>
      <c r="L3777" s="455">
        <f t="shared" ca="1" si="172"/>
        <v>2705513125838.3662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2705513125838.3662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11272971357.659859</v>
      </c>
      <c r="L3778" s="455">
        <f t="shared" ca="1" si="172"/>
        <v>2716786097196.0259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2716786097196.0259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11319942071.650108</v>
      </c>
      <c r="L3779" s="455">
        <f t="shared" ca="1" si="172"/>
        <v>2728106039267.6758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2728106039267.6758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11367108496.948648</v>
      </c>
      <c r="L3780" s="455">
        <f t="shared" ca="1" si="172"/>
        <v>2739473147764.6245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2739473147764.6245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11414471449.019268</v>
      </c>
      <c r="L3781" s="455">
        <f t="shared" ca="1" si="172"/>
        <v>2750887619213.6436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2750887619213.6436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11462031746.723515</v>
      </c>
      <c r="L3782" s="455">
        <f t="shared" ca="1" si="172"/>
        <v>2762349650960.3672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2762349650960.3672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11509790212.334864</v>
      </c>
      <c r="L3783" s="455">
        <f t="shared" ca="1" si="172"/>
        <v>2773859441172.7021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2773859441172.7021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11557747671.552925</v>
      </c>
      <c r="L3784" s="455">
        <f t="shared" ca="1" si="172"/>
        <v>2785417188844.2549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2785417188844.2549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11605904953.517729</v>
      </c>
      <c r="L3785" s="455">
        <f t="shared" ca="1" si="172"/>
        <v>2797023093797.7725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2797023093797.7725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11654262890.824051</v>
      </c>
      <c r="L3786" s="455">
        <f t="shared" ca="1" si="172"/>
        <v>2808677356688.5967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2808677356688.5967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11702822319.53582</v>
      </c>
      <c r="L3787" s="455">
        <f t="shared" ca="1" si="172"/>
        <v>2820380179008.1323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2820380179008.1323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11751584079.200552</v>
      </c>
      <c r="L3788" s="455">
        <f t="shared" ca="1" si="172"/>
        <v>2832131763087.333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2832131763087.333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11800549012.863888</v>
      </c>
      <c r="L3789" s="455">
        <f t="shared" ca="1" si="172"/>
        <v>2843932312100.1968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2843932312100.1968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11849717967.084152</v>
      </c>
      <c r="L3790" s="455">
        <f t="shared" ca="1" si="172"/>
        <v>2855782030067.2808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2855782030067.2808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11899091791.947002</v>
      </c>
      <c r="L3791" s="455">
        <f t="shared" ca="1" si="172"/>
        <v>2867681121859.2275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2867681121859.2275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11948671341.080114</v>
      </c>
      <c r="L3792" s="455">
        <f t="shared" ca="1" si="172"/>
        <v>2879629793200.3076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2879629793200.3076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11998457471.667948</v>
      </c>
      <c r="L3793" s="455">
        <f t="shared" ca="1" si="172"/>
        <v>2891628250671.9756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2891628250671.9756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12048451044.466564</v>
      </c>
      <c r="L3794" s="455">
        <f t="shared" ca="1" si="172"/>
        <v>2903676701716.4424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2903676701716.4424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12098652923.81851</v>
      </c>
      <c r="L3795" s="455">
        <f t="shared" ca="1" si="172"/>
        <v>2915775354640.2607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2915775354640.2607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12149063977.667753</v>
      </c>
      <c r="L3796" s="455">
        <f t="shared" ca="1" si="172"/>
        <v>2927924418617.9287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2927924418617.9287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12199685077.574703</v>
      </c>
      <c r="L3797" s="455">
        <f t="shared" ca="1" si="172"/>
        <v>2940124103695.5034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2940124103695.5034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12250517098.731264</v>
      </c>
      <c r="L3798" s="455">
        <f t="shared" ca="1" si="172"/>
        <v>2952374620794.2349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2952374620794.2349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12301560919.975979</v>
      </c>
      <c r="L3799" s="455">
        <f t="shared" ca="1" si="172"/>
        <v>2964676181714.2109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2964676181714.2109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12352817423.809212</v>
      </c>
      <c r="L3800" s="455">
        <f t="shared" ca="1" si="172"/>
        <v>2977028999138.02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2977028999138.02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12404287496.408417</v>
      </c>
      <c r="L3801" s="455">
        <f t="shared" ca="1" si="172"/>
        <v>2989433286634.4282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2989433286634.4282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12455972027.643452</v>
      </c>
      <c r="L3802" s="455">
        <f t="shared" ca="1" si="172"/>
        <v>3001889258662.0718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3001889258662.0718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12507871911.091965</v>
      </c>
      <c r="L3803" s="455">
        <f t="shared" ca="1" si="172"/>
        <v>3014397130573.1636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3014397130573.1636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12559988044.054848</v>
      </c>
      <c r="L3804" s="455">
        <f t="shared" ca="1" si="172"/>
        <v>3026957118617.2183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3026957118617.2183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12612321327.571743</v>
      </c>
      <c r="L3805" s="455">
        <f t="shared" ca="1" si="172"/>
        <v>3039569439944.79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3039569439944.79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12664872666.436625</v>
      </c>
      <c r="L3806" s="455">
        <f t="shared" ca="1" si="172"/>
        <v>3052234312611.2266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3052234312611.2266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12717642969.213444</v>
      </c>
      <c r="L3807" s="455">
        <f t="shared" ca="1" si="172"/>
        <v>3064951955580.4399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3064951955580.4399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12770633148.251833</v>
      </c>
      <c r="L3808" s="455">
        <f t="shared" ca="1" si="172"/>
        <v>3077722588728.6919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3077722588728.6919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12823844119.702883</v>
      </c>
      <c r="L3809" s="455">
        <f t="shared" ca="1" si="172"/>
        <v>3090546432848.395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3090546432848.395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12877276803.534979</v>
      </c>
      <c r="L3810" s="455">
        <f t="shared" ca="1" si="172"/>
        <v>3103423709651.9302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3103423709651.9302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12930932123.549709</v>
      </c>
      <c r="L3811" s="455">
        <f t="shared" ca="1" si="172"/>
        <v>3116354641775.48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3116354641775.48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12984811007.397833</v>
      </c>
      <c r="L3812" s="455">
        <f t="shared" ca="1" si="172"/>
        <v>3129339452782.8779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3129339452782.8779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13038914386.595325</v>
      </c>
      <c r="L3813" s="455">
        <f t="shared" ca="1" si="172"/>
        <v>3142378367169.4731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3142378367169.4731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13093243196.539471</v>
      </c>
      <c r="L3814" s="455">
        <f t="shared" ca="1" si="172"/>
        <v>3155471610366.0127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3155471610366.0127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13147798376.525053</v>
      </c>
      <c r="L3815" s="455">
        <f t="shared" ca="1" si="172"/>
        <v>3168619408742.5376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3168619408742.5376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13202580869.760572</v>
      </c>
      <c r="L3816" s="455">
        <f t="shared" ca="1" si="172"/>
        <v>3181821989612.2983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3181821989612.2983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13257591623.384577</v>
      </c>
      <c r="L3817" s="455">
        <f t="shared" ca="1" si="172"/>
        <v>3195079581235.6831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3195079581235.6831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13312831588.482014</v>
      </c>
      <c r="L3818" s="455">
        <f t="shared" ca="1" si="172"/>
        <v>3208392412824.165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3208392412824.165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13368301720.100687</v>
      </c>
      <c r="L3819" s="455">
        <f t="shared" ca="1" si="172"/>
        <v>3221760714544.2656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3221760714544.2656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13424002977.267773</v>
      </c>
      <c r="L3820" s="455">
        <f t="shared" ca="1" si="172"/>
        <v>3235184717521.5332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3235184717521.5332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13479936323.006388</v>
      </c>
      <c r="L3821" s="455">
        <f t="shared" ca="1" si="172"/>
        <v>3248664653844.5396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3248664653844.5396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13536102724.352247</v>
      </c>
      <c r="L3822" s="455">
        <f t="shared" ca="1" si="172"/>
        <v>3262200756568.8916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3262200756568.8916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13592503152.370382</v>
      </c>
      <c r="L3823" s="455">
        <f t="shared" ca="1" si="172"/>
        <v>3275793259721.2622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3275793259721.2622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13649138582.171926</v>
      </c>
      <c r="L3824" s="455">
        <f t="shared" ca="1" si="172"/>
        <v>3289442398303.4341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3289442398303.4341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13706009992.930975</v>
      </c>
      <c r="L3825" s="455">
        <f t="shared" ca="1" si="172"/>
        <v>3303148408296.3652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3303148408296.3652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13763118367.901522</v>
      </c>
      <c r="L3826" s="455">
        <f t="shared" ca="1" si="172"/>
        <v>3316911526664.2666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3316911526664.2666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13820464694.434444</v>
      </c>
      <c r="L3827" s="455">
        <f t="shared" ca="1" si="172"/>
        <v>3330731991358.7012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3330731991358.7012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13878049963.994589</v>
      </c>
      <c r="L3828" s="455">
        <f t="shared" ca="1" si="172"/>
        <v>3344610041322.6958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3344610041322.6958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13935875172.177898</v>
      </c>
      <c r="L3829" s="455">
        <f t="shared" ca="1" si="172"/>
        <v>3358545916494.8735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3358545916494.8735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13993941318.72864</v>
      </c>
      <c r="L3830" s="455">
        <f t="shared" ca="1" si="172"/>
        <v>3372539857813.6021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3372539857813.6021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14052249407.556675</v>
      </c>
      <c r="L3831" s="455">
        <f t="shared" ca="1" si="172"/>
        <v>3386592107221.1587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3386592107221.1587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14110800446.754827</v>
      </c>
      <c r="L3832" s="455">
        <f t="shared" ca="1" si="172"/>
        <v>3400702907667.9136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3400702907667.9136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14169595448.616306</v>
      </c>
      <c r="L3833" s="455">
        <f t="shared" ref="L3833:L4087" ca="1" si="177">I3833-J3833+K3833</f>
        <v>3414872503116.5298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3414872503116.5298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14228635429.652206</v>
      </c>
      <c r="L3834" s="455">
        <f t="shared" ca="1" si="177"/>
        <v>3429101138546.1821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3429101138546.1821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14287921410.609093</v>
      </c>
      <c r="L3835" s="455">
        <f t="shared" ca="1" si="177"/>
        <v>3443389059956.791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3443389059956.791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14347454416.486629</v>
      </c>
      <c r="L3836" s="455">
        <f t="shared" ca="1" si="177"/>
        <v>3457736514373.2778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3457736514373.2778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14407235476.555325</v>
      </c>
      <c r="L3837" s="455">
        <f t="shared" ca="1" si="177"/>
        <v>3472143749849.833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3472143749849.833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14467265624.374306</v>
      </c>
      <c r="L3838" s="455">
        <f t="shared" ca="1" si="177"/>
        <v>3486611015474.2075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3486611015474.2075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14527545897.809196</v>
      </c>
      <c r="L3839" s="455">
        <f t="shared" ca="1" si="177"/>
        <v>3501138561372.0166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3501138561372.0166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14588077339.050072</v>
      </c>
      <c r="L3840" s="455">
        <f t="shared" ca="1" si="177"/>
        <v>3515726638711.0669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3515726638711.0669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14648860994.629442</v>
      </c>
      <c r="L3841" s="455">
        <f t="shared" ca="1" si="177"/>
        <v>3530375499705.6963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3530375499705.6963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14709897915.440401</v>
      </c>
      <c r="L3842" s="455">
        <f t="shared" ca="1" si="177"/>
        <v>3545085397621.1367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3545085397621.1367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14771189156.754738</v>
      </c>
      <c r="L3843" s="455">
        <f t="shared" ca="1" si="177"/>
        <v>3559856586777.8916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3559856586777.8916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14832735778.241215</v>
      </c>
      <c r="L3844" s="455">
        <f t="shared" ca="1" si="177"/>
        <v>3574689322556.1328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3574689322556.1328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14894538843.983885</v>
      </c>
      <c r="L3845" s="455">
        <f t="shared" ca="1" si="177"/>
        <v>3589583861400.1167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3589583861400.1167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14956599422.500486</v>
      </c>
      <c r="L3846" s="455">
        <f t="shared" ca="1" si="177"/>
        <v>3604540460822.6172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3604540460822.6172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15018918586.760904</v>
      </c>
      <c r="L3847" s="455">
        <f t="shared" ca="1" si="177"/>
        <v>3619559379409.3779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3619559379409.3779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15081497414.205744</v>
      </c>
      <c r="L3848" s="455">
        <f t="shared" ca="1" si="177"/>
        <v>3634640876823.5835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3634640876823.5835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15144336986.764929</v>
      </c>
      <c r="L3849" s="455">
        <f t="shared" ca="1" si="177"/>
        <v>3649785213810.3486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3649785213810.3486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15207438390.87645</v>
      </c>
      <c r="L3850" s="455">
        <f t="shared" ca="1" si="177"/>
        <v>3664992652201.2251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3664992652201.2251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15270802717.505104</v>
      </c>
      <c r="L3851" s="455">
        <f t="shared" ca="1" si="177"/>
        <v>3680263454918.73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3680263454918.73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15334431062.161375</v>
      </c>
      <c r="L3852" s="455">
        <f t="shared" ca="1" si="177"/>
        <v>3695597885980.8911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3695597885980.8911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15398324524.92038</v>
      </c>
      <c r="L3853" s="455">
        <f t="shared" ca="1" si="177"/>
        <v>3710996210505.8115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3710996210505.8115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15462484210.440882</v>
      </c>
      <c r="L3854" s="455">
        <f t="shared" ca="1" si="177"/>
        <v>3726458694716.2524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3726458694716.2524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15526911227.984383</v>
      </c>
      <c r="L3855" s="455">
        <f t="shared" ca="1" si="177"/>
        <v>3741985605944.2368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3741985605944.2368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15591606691.43432</v>
      </c>
      <c r="L3856" s="455">
        <f t="shared" ca="1" si="177"/>
        <v>3757577212635.6709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3757577212635.6709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15656571719.315292</v>
      </c>
      <c r="L3857" s="455">
        <f t="shared" ca="1" si="177"/>
        <v>3773233784354.9863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3773233784354.9863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15721807434.812441</v>
      </c>
      <c r="L3858" s="455">
        <f t="shared" ca="1" si="177"/>
        <v>3788955591789.7988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3788955591789.7988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15787314965.790831</v>
      </c>
      <c r="L3859" s="455">
        <f t="shared" ca="1" si="177"/>
        <v>3804742906755.5898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3804742906755.5898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15853095444.814957</v>
      </c>
      <c r="L3860" s="455">
        <f t="shared" ca="1" si="177"/>
        <v>3820596002200.4048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3820596002200.4048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15919150009.168352</v>
      </c>
      <c r="L3861" s="455">
        <f t="shared" ca="1" si="177"/>
        <v>3836515152209.5732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3836515152209.5732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15985479800.873222</v>
      </c>
      <c r="L3862" s="455">
        <f t="shared" ca="1" si="177"/>
        <v>3852500632010.4463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3852500632010.4463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16052085966.710192</v>
      </c>
      <c r="L3863" s="455">
        <f t="shared" ca="1" si="177"/>
        <v>3868552717977.1563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3868552717977.1563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16118969658.238152</v>
      </c>
      <c r="L3864" s="455">
        <f t="shared" ca="1" si="177"/>
        <v>3884671687635.3945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3884671687635.3945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16186132031.814144</v>
      </c>
      <c r="L3865" s="455">
        <f t="shared" ca="1" si="177"/>
        <v>3900857819667.2085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3900857819667.2085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16253574248.613369</v>
      </c>
      <c r="L3866" s="455">
        <f t="shared" ca="1" si="177"/>
        <v>3917111393915.8218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3917111393915.8218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16321297474.64926</v>
      </c>
      <c r="L3867" s="455">
        <f t="shared" ca="1" si="177"/>
        <v>3933432691390.4712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3933432691390.4712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16389302880.793631</v>
      </c>
      <c r="L3868" s="455">
        <f t="shared" ca="1" si="177"/>
        <v>3949821994271.2646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3949821994271.2646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16457591642.796936</v>
      </c>
      <c r="L3869" s="455">
        <f t="shared" ca="1" si="177"/>
        <v>3966279585914.0615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3966279585914.0615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16526164941.30859</v>
      </c>
      <c r="L3870" s="455">
        <f t="shared" ca="1" si="177"/>
        <v>3982805750855.3701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3982805750855.3701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16595023961.897375</v>
      </c>
      <c r="L3871" s="455">
        <f t="shared" ca="1" si="177"/>
        <v>3999400774817.2676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3999400774817.2676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16664169895.071951</v>
      </c>
      <c r="L3872" s="455">
        <f t="shared" ca="1" si="177"/>
        <v>4016064944712.3394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4016064944712.3394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16733603936.301414</v>
      </c>
      <c r="L3873" s="455">
        <f t="shared" ca="1" si="177"/>
        <v>4032798548648.6406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4032798548648.6406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16803327286.036003</v>
      </c>
      <c r="L3874" s="455">
        <f t="shared" ca="1" si="177"/>
        <v>4049601875934.6768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4049601875934.6768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16873341149.727819</v>
      </c>
      <c r="L3875" s="455">
        <f t="shared" ca="1" si="177"/>
        <v>4066475217084.4048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4066475217084.4048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16943646737.851686</v>
      </c>
      <c r="L3876" s="455">
        <f t="shared" ca="1" si="177"/>
        <v>4083418863822.2563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4083418863822.2563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17014245265.926067</v>
      </c>
      <c r="L3877" s="455">
        <f t="shared" ca="1" si="177"/>
        <v>4100433109088.1826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4100433109088.1826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17085137954.534096</v>
      </c>
      <c r="L3878" s="455">
        <f t="shared" ca="1" si="177"/>
        <v>4117518247042.7168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4117518247042.7168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17156326029.344652</v>
      </c>
      <c r="L3879" s="455">
        <f t="shared" ca="1" si="177"/>
        <v>4134674573072.0615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4134674573072.0615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17227810721.133591</v>
      </c>
      <c r="L3880" s="455">
        <f t="shared" ca="1" si="177"/>
        <v>4151902383793.1953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4151902383793.1953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17299593265.804977</v>
      </c>
      <c r="L3881" s="455">
        <f t="shared" ca="1" si="177"/>
        <v>4169201977059.0005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4169201977059.0005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17371674904.412502</v>
      </c>
      <c r="L3882" s="455">
        <f t="shared" ca="1" si="177"/>
        <v>4186573651963.4131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4186573651963.4131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17444056883.180885</v>
      </c>
      <c r="L3883" s="455">
        <f t="shared" ca="1" si="177"/>
        <v>4204017708846.5938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4204017708846.5938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17516740453.527473</v>
      </c>
      <c r="L3884" s="455">
        <f t="shared" ca="1" si="177"/>
        <v>4221534449300.1211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4221534449300.1211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17589726872.083839</v>
      </c>
      <c r="L3885" s="455">
        <f t="shared" ca="1" si="177"/>
        <v>4239124176172.2051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4239124176172.2051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17663017400.717522</v>
      </c>
      <c r="L3886" s="455">
        <f t="shared" ca="1" si="177"/>
        <v>4256787193572.9224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4256787193572.9224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17736613306.553841</v>
      </c>
      <c r="L3887" s="455">
        <f t="shared" ca="1" si="177"/>
        <v>4274523806879.4761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4274523806879.4761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17810515861.997814</v>
      </c>
      <c r="L3888" s="455">
        <f t="shared" ca="1" si="177"/>
        <v>4292334322741.4741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4292334322741.4741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17884726344.756142</v>
      </c>
      <c r="L3889" s="455">
        <f t="shared" ca="1" si="177"/>
        <v>4310219049086.2305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4310219049086.2305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17959246037.859295</v>
      </c>
      <c r="L3890" s="455">
        <f t="shared" ca="1" si="177"/>
        <v>4328178295124.0898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4328178295124.0898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18034076229.683708</v>
      </c>
      <c r="L3891" s="455">
        <f t="shared" ca="1" si="177"/>
        <v>4346212371353.7734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4346212371353.7734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18109218213.974056</v>
      </c>
      <c r="L3892" s="455">
        <f t="shared" ca="1" si="177"/>
        <v>4364321589567.7476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4364321589567.7476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18184673289.865612</v>
      </c>
      <c r="L3893" s="455">
        <f t="shared" ca="1" si="177"/>
        <v>4382506262857.6133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4382506262857.6133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18260442761.906719</v>
      </c>
      <c r="L3894" s="455">
        <f t="shared" ca="1" si="177"/>
        <v>4400766705619.5195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4400766705619.5195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18336527940.081329</v>
      </c>
      <c r="L3895" s="455">
        <f t="shared" ca="1" si="177"/>
        <v>4419103233559.6006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4419103233559.6006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18412930139.831669</v>
      </c>
      <c r="L3896" s="455">
        <f t="shared" ca="1" si="177"/>
        <v>4437516163699.4326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4437516163699.4326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18489650682.080971</v>
      </c>
      <c r="L3897" s="455">
        <f t="shared" ca="1" si="177"/>
        <v>4456005814381.5137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4456005814381.5137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18566690893.256306</v>
      </c>
      <c r="L3898" s="455">
        <f t="shared" ca="1" si="177"/>
        <v>4474572505274.7695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4474572505274.7695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18644052105.311539</v>
      </c>
      <c r="L3899" s="455">
        <f t="shared" ca="1" si="177"/>
        <v>4493216557380.0811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4493216557380.0811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18721735655.750336</v>
      </c>
      <c r="L3900" s="455">
        <f t="shared" ca="1" si="177"/>
        <v>4511938293035.8311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4511938293035.8311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18799742887.649296</v>
      </c>
      <c r="L3901" s="455">
        <f t="shared" ca="1" si="177"/>
        <v>4530738035923.4805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4530738035923.4805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18878075149.681168</v>
      </c>
      <c r="L3902" s="455">
        <f t="shared" ca="1" si="177"/>
        <v>4549616111073.1621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4549616111073.1621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18956733796.138176</v>
      </c>
      <c r="L3903" s="455">
        <f t="shared" ca="1" si="177"/>
        <v>4568572844869.2998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4568572844869.2998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19035720186.955414</v>
      </c>
      <c r="L3904" s="455">
        <f t="shared" ca="1" si="177"/>
        <v>4587608565056.2549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4587608565056.2549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19115035687.734394</v>
      </c>
      <c r="L3905" s="455">
        <f t="shared" ca="1" si="177"/>
        <v>4606723600743.9893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4606723600743.9893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19194681669.766621</v>
      </c>
      <c r="L3906" s="455">
        <f t="shared" ca="1" si="177"/>
        <v>4625918282413.7559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4625918282413.7559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19274659510.057316</v>
      </c>
      <c r="L3907" s="455">
        <f t="shared" ca="1" si="177"/>
        <v>4645192941923.8135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4645192941923.8135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19354970591.349224</v>
      </c>
      <c r="L3908" s="455">
        <f t="shared" ca="1" si="177"/>
        <v>4664547912515.1631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4664547912515.1631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19435616302.146511</v>
      </c>
      <c r="L3909" s="455">
        <f t="shared" ca="1" si="177"/>
        <v>4683983528817.3096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4683983528817.3096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19516598036.738789</v>
      </c>
      <c r="L3910" s="455">
        <f t="shared" ca="1" si="177"/>
        <v>4703500126854.0488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4703500126854.0488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19597917195.225204</v>
      </c>
      <c r="L3911" s="455">
        <f t="shared" ca="1" si="177"/>
        <v>4723098044049.2744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4723098044049.2744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19679575183.538643</v>
      </c>
      <c r="L3912" s="455">
        <f t="shared" ca="1" si="177"/>
        <v>4742777619232.8135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4742777619232.8135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19761573413.470055</v>
      </c>
      <c r="L3913" s="455">
        <f t="shared" ca="1" si="177"/>
        <v>4762539192646.2832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4762539192646.2832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19843913302.692848</v>
      </c>
      <c r="L3914" s="455">
        <f t="shared" ca="1" si="177"/>
        <v>4782383105948.9756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4782383105948.9756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19926596274.787399</v>
      </c>
      <c r="L3915" s="455">
        <f t="shared" ca="1" si="177"/>
        <v>4802309702223.7627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4802309702223.7627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20009623759.265678</v>
      </c>
      <c r="L3916" s="455">
        <f t="shared" ca="1" si="177"/>
        <v>4822319325983.0283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4822319325983.0283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20092997191.595951</v>
      </c>
      <c r="L3917" s="455">
        <f t="shared" ca="1" si="177"/>
        <v>4842412323174.624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4842412323174.624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20176718013.2276</v>
      </c>
      <c r="L3918" s="455">
        <f t="shared" ca="1" si="177"/>
        <v>4862589041187.8516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4862589041187.8516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20260787671.616047</v>
      </c>
      <c r="L3919" s="455">
        <f t="shared" ca="1" si="177"/>
        <v>4882849828859.4678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4882849828859.4678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20345207620.247784</v>
      </c>
      <c r="L3920" s="455">
        <f t="shared" ca="1" si="177"/>
        <v>4903195036479.7158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4903195036479.7158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20429979318.665482</v>
      </c>
      <c r="L3921" s="455">
        <f t="shared" ca="1" si="177"/>
        <v>4923625015798.3809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4923625015798.3809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20515104232.493252</v>
      </c>
      <c r="L3922" s="455">
        <f t="shared" ca="1" si="177"/>
        <v>4944140120030.874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4944140120030.874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20600583833.461975</v>
      </c>
      <c r="L3923" s="455">
        <f t="shared" ca="1" si="177"/>
        <v>4964740703864.3359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4964740703864.3359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20686419599.434734</v>
      </c>
      <c r="L3924" s="455">
        <f t="shared" ca="1" si="177"/>
        <v>4985427123463.7705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4985427123463.7705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20772613014.432377</v>
      </c>
      <c r="L3925" s="455">
        <f t="shared" ca="1" si="177"/>
        <v>5006199736478.2031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5006199736478.2031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20859165568.65918</v>
      </c>
      <c r="L3926" s="455">
        <f t="shared" ca="1" si="177"/>
        <v>5027058902046.8623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5027058902046.8623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20946078758.528591</v>
      </c>
      <c r="L3927" s="455">
        <f t="shared" ca="1" si="177"/>
        <v>5048004980805.3906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5048004980805.3906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21033354086.689129</v>
      </c>
      <c r="L3928" s="455">
        <f t="shared" ca="1" si="177"/>
        <v>5069038334892.0801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5069038334892.0801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21120993062.050335</v>
      </c>
      <c r="L3929" s="455">
        <f t="shared" ca="1" si="177"/>
        <v>5090159327954.1309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5090159327954.1309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21208997199.80888</v>
      </c>
      <c r="L3930" s="455">
        <f t="shared" ca="1" si="177"/>
        <v>5111368325153.9395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5111368325153.9395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21297368021.474747</v>
      </c>
      <c r="L3931" s="455">
        <f t="shared" ca="1" si="177"/>
        <v>5132665693175.4141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5132665693175.4141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21386107054.89756</v>
      </c>
      <c r="L3932" s="455">
        <f t="shared" ca="1" si="177"/>
        <v>5154051800230.3115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5154051800230.3115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21475215834.292965</v>
      </c>
      <c r="L3933" s="455">
        <f t="shared" ca="1" si="177"/>
        <v>5175527016064.6045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5175527016064.6045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21564695900.269184</v>
      </c>
      <c r="L3934" s="455">
        <f t="shared" ca="1" si="177"/>
        <v>5197091711964.874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5197091711964.874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21654548799.853642</v>
      </c>
      <c r="L3935" s="455">
        <f t="shared" ca="1" si="177"/>
        <v>5218746260764.7275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5218746260764.7275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21744776086.519699</v>
      </c>
      <c r="L3936" s="455">
        <f t="shared" ca="1" si="177"/>
        <v>5240491036851.2471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5240491036851.2471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21835379320.213528</v>
      </c>
      <c r="L3937" s="455">
        <f t="shared" ca="1" si="177"/>
        <v>5262326416171.4609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5262326416171.4609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21926360067.381088</v>
      </c>
      <c r="L3938" s="455">
        <f t="shared" ca="1" si="177"/>
        <v>5284252776238.8418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5284252776238.8418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22017719900.995174</v>
      </c>
      <c r="L3939" s="455">
        <f t="shared" ca="1" si="177"/>
        <v>5306270496139.8369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5306270496139.8369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22109460400.582653</v>
      </c>
      <c r="L3940" s="455">
        <f t="shared" ca="1" si="177"/>
        <v>5328379956540.4199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5328379956540.4199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22201583152.251751</v>
      </c>
      <c r="L3941" s="455">
        <f t="shared" ca="1" si="177"/>
        <v>5350581539692.6719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5350581539692.6719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22294089748.719467</v>
      </c>
      <c r="L3942" s="455">
        <f t="shared" ca="1" si="177"/>
        <v>5372875629441.3916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5372875629441.3916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22386981789.33913</v>
      </c>
      <c r="L3943" s="455">
        <f t="shared" ca="1" si="177"/>
        <v>5395262611230.7305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5395262611230.7305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22480260880.128044</v>
      </c>
      <c r="L3944" s="455">
        <f t="shared" ca="1" si="177"/>
        <v>5417742872110.8584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5417742872110.8584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22573928633.795242</v>
      </c>
      <c r="L3945" s="455">
        <f t="shared" ca="1" si="177"/>
        <v>5440316800744.6533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5440316800744.6533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22667986669.76939</v>
      </c>
      <c r="L3946" s="455">
        <f t="shared" ca="1" si="177"/>
        <v>5462984787414.4229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5462984787414.4229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22762436614.226761</v>
      </c>
      <c r="L3947" s="455">
        <f t="shared" ca="1" si="177"/>
        <v>5485747224028.6494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5485747224028.6494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22857280100.119373</v>
      </c>
      <c r="L3948" s="455">
        <f t="shared" ca="1" si="177"/>
        <v>5508604504128.7686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5508604504128.7686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22952518767.203201</v>
      </c>
      <c r="L3949" s="455">
        <f t="shared" ca="1" si="177"/>
        <v>5531557022895.9717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5531557022895.9717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23048154262.066547</v>
      </c>
      <c r="L3950" s="455">
        <f t="shared" ca="1" si="177"/>
        <v>5554605177158.0381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5554605177158.0381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23144188238.158493</v>
      </c>
      <c r="L3951" s="455">
        <f t="shared" ca="1" si="177"/>
        <v>5577749365396.1963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5577749365396.1963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23240622355.817486</v>
      </c>
      <c r="L3952" s="455">
        <f t="shared" ca="1" si="177"/>
        <v>5600989987752.0137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5600989987752.0137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23337458282.300056</v>
      </c>
      <c r="L3953" s="455">
        <f t="shared" ca="1" si="177"/>
        <v>5624327446034.3135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5624327446034.3135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23434697691.809639</v>
      </c>
      <c r="L3954" s="455">
        <f t="shared" ca="1" si="177"/>
        <v>5647762143726.123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5647762143726.123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23532342265.525513</v>
      </c>
      <c r="L3955" s="455">
        <f t="shared" ca="1" si="177"/>
        <v>5671294485991.6484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5671294485991.6484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23630393691.631866</v>
      </c>
      <c r="L3956" s="455">
        <f t="shared" ca="1" si="177"/>
        <v>5694924879683.2803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5694924879683.2803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23728853665.347</v>
      </c>
      <c r="L3957" s="455">
        <f t="shared" ca="1" si="177"/>
        <v>5718653733348.627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5718653733348.627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23827723888.952614</v>
      </c>
      <c r="L3958" s="455">
        <f t="shared" ca="1" si="177"/>
        <v>5742481457237.5791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5742481457237.5791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23927006071.823246</v>
      </c>
      <c r="L3959" s="455">
        <f t="shared" ca="1" si="177"/>
        <v>5766408463309.4023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5766408463309.4023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24026701930.455841</v>
      </c>
      <c r="L3960" s="455">
        <f t="shared" ca="1" si="177"/>
        <v>5790435165239.8584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5790435165239.8584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24126813188.499409</v>
      </c>
      <c r="L3961" s="455">
        <f t="shared" ca="1" si="177"/>
        <v>5814561978428.3574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5814561978428.3574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24227341576.784821</v>
      </c>
      <c r="L3962" s="455">
        <f t="shared" ca="1" si="177"/>
        <v>5838789320005.1426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5838789320005.1426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24328288833.354759</v>
      </c>
      <c r="L3963" s="455">
        <f t="shared" ca="1" si="177"/>
        <v>5863117608838.4971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5863117608838.4971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24429656703.493736</v>
      </c>
      <c r="L3964" s="455">
        <f t="shared" ca="1" si="177"/>
        <v>5887547265541.9912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5887547265541.9912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24531446939.758297</v>
      </c>
      <c r="L3965" s="455">
        <f t="shared" ca="1" si="177"/>
        <v>5912078712481.749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5912078712481.749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24633661302.007286</v>
      </c>
      <c r="L3966" s="455">
        <f t="shared" ca="1" si="177"/>
        <v>5936712373783.7559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5936712373783.7559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24736301557.432316</v>
      </c>
      <c r="L3967" s="455">
        <f t="shared" ca="1" si="177"/>
        <v>5961448675341.1885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5961448675341.1885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24839369480.588284</v>
      </c>
      <c r="L3968" s="455">
        <f t="shared" ca="1" si="177"/>
        <v>5986288044821.7764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5986288044821.7764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24942866853.424068</v>
      </c>
      <c r="L3969" s="455">
        <f t="shared" ca="1" si="177"/>
        <v>6011230911675.2002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6011230911675.2002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25046795465.313335</v>
      </c>
      <c r="L3970" s="455">
        <f t="shared" ca="1" si="177"/>
        <v>6036277707140.5137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6036277707140.5137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25151157113.085472</v>
      </c>
      <c r="L3971" s="455">
        <f t="shared" ca="1" si="177"/>
        <v>6061428864253.5996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6061428864253.5996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25255953601.056664</v>
      </c>
      <c r="L3972" s="455">
        <f t="shared" ca="1" si="177"/>
        <v>6086684817854.6563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6086684817854.6563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25361186741.061066</v>
      </c>
      <c r="L3973" s="455">
        <f t="shared" ca="1" si="177"/>
        <v>6112046004595.7178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6112046004595.7178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25466858352.482159</v>
      </c>
      <c r="L3974" s="455">
        <f t="shared" ca="1" si="177"/>
        <v>6137512862948.2002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6137512862948.2002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25572970262.284168</v>
      </c>
      <c r="L3975" s="455">
        <f t="shared" ca="1" si="177"/>
        <v>6163085833210.4844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6163085833210.4844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25679524305.043686</v>
      </c>
      <c r="L3976" s="455">
        <f t="shared" ca="1" si="177"/>
        <v>6188765357515.5283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6188765357515.5283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25786522322.981369</v>
      </c>
      <c r="L3977" s="455">
        <f t="shared" ca="1" si="177"/>
        <v>6214551879838.5098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6214551879838.5098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25893966165.99379</v>
      </c>
      <c r="L3978" s="455">
        <f t="shared" ca="1" si="177"/>
        <v>6240445846004.5039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6240445846004.5039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26001857691.685432</v>
      </c>
      <c r="L3979" s="455">
        <f t="shared" ca="1" si="177"/>
        <v>6266447703696.1895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6266447703696.1895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26110198765.400787</v>
      </c>
      <c r="L3980" s="455">
        <f t="shared" ca="1" si="177"/>
        <v>6292557902461.5898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6292557902461.5898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26218991260.256622</v>
      </c>
      <c r="L3981" s="455">
        <f t="shared" ca="1" si="177"/>
        <v>6318776893721.8467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6318776893721.8467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26328237057.174362</v>
      </c>
      <c r="L3982" s="455">
        <f t="shared" ca="1" si="177"/>
        <v>6345105130779.0215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6345105130779.0215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26437938044.91259</v>
      </c>
      <c r="L3983" s="455">
        <f t="shared" ca="1" si="177"/>
        <v>6371543068823.9336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6371543068823.9336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26548096120.099724</v>
      </c>
      <c r="L3984" s="455">
        <f t="shared" ca="1" si="177"/>
        <v>6398091164944.0332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6398091164944.0332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26658713187.266804</v>
      </c>
      <c r="L3985" s="455">
        <f t="shared" ca="1" si="177"/>
        <v>6424749878131.2998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6424749878131.2998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26769791158.880417</v>
      </c>
      <c r="L3986" s="455">
        <f t="shared" ca="1" si="177"/>
        <v>6451519669290.1807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6451519669290.1807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26881331955.375751</v>
      </c>
      <c r="L3987" s="455">
        <f t="shared" ca="1" si="177"/>
        <v>6478401001245.5566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6478401001245.5566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26993337505.189819</v>
      </c>
      <c r="L3988" s="455">
        <f t="shared" ca="1" si="177"/>
        <v>6505394338750.7461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6505394338750.7461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27105809744.794777</v>
      </c>
      <c r="L3989" s="455">
        <f t="shared" ca="1" si="177"/>
        <v>6532500148495.541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6532500148495.541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27218750618.731422</v>
      </c>
      <c r="L3990" s="455">
        <f t="shared" ca="1" si="177"/>
        <v>6559718899114.2725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6559718899114.2725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27332162079.642803</v>
      </c>
      <c r="L3991" s="455">
        <f t="shared" ca="1" si="177"/>
        <v>6587051061193.915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6587051061193.915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27446046088.30798</v>
      </c>
      <c r="L3992" s="455">
        <f t="shared" ca="1" si="177"/>
        <v>6614497107282.2227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6614497107282.2227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27560404613.675926</v>
      </c>
      <c r="L3993" s="455">
        <f t="shared" ca="1" si="177"/>
        <v>6642057511895.8984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6642057511895.8984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27675239632.899578</v>
      </c>
      <c r="L3994" s="455">
        <f t="shared" ca="1" si="177"/>
        <v>6669732751528.7979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6669732751528.7979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27790553131.369991</v>
      </c>
      <c r="L3995" s="455">
        <f t="shared" ca="1" si="177"/>
        <v>6697523304660.168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6697523304660.168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27906347102.750698</v>
      </c>
      <c r="L3996" s="455">
        <f t="shared" ca="1" si="177"/>
        <v>6725429651762.9189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6725429651762.9189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28022623549.012161</v>
      </c>
      <c r="L3997" s="455">
        <f t="shared" ca="1" si="177"/>
        <v>6753452275311.9307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6753452275311.9307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28139384480.466377</v>
      </c>
      <c r="L3998" s="455">
        <f t="shared" ca="1" si="177"/>
        <v>6781591659792.3975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6781591659792.3975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28256631915.801655</v>
      </c>
      <c r="L3999" s="455">
        <f t="shared" ca="1" si="177"/>
        <v>6809848291708.1992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6809848291708.1992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28374367882.117496</v>
      </c>
      <c r="L4000" s="455">
        <f t="shared" ca="1" si="177"/>
        <v>6838222659590.3164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6838222659590.3164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28492594414.959652</v>
      </c>
      <c r="L4001" s="455">
        <f t="shared" ca="1" si="177"/>
        <v>6866715254005.2764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6866715254005.2764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28611313558.355316</v>
      </c>
      <c r="L4002" s="455">
        <f t="shared" ca="1" si="177"/>
        <v>6895326567563.6318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6895326567563.6318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28730527364.848461</v>
      </c>
      <c r="L4003" s="455">
        <f t="shared" ca="1" si="177"/>
        <v>6924057094928.4805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6924057094928.4805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28850237895.535336</v>
      </c>
      <c r="L4004" s="455">
        <f t="shared" ca="1" si="177"/>
        <v>6952907332824.0156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6952907332824.0156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28970447220.100063</v>
      </c>
      <c r="L4005" s="455">
        <f t="shared" ca="1" si="177"/>
        <v>6981877780044.1152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6981877780044.1152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29091157416.850483</v>
      </c>
      <c r="L4006" s="455">
        <f t="shared" ca="1" si="177"/>
        <v>7010968937460.9658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7010968937460.9658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29212370572.754021</v>
      </c>
      <c r="L4007" s="455">
        <f t="shared" ca="1" si="177"/>
        <v>7040181308033.7197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7040181308033.7197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29334088783.473831</v>
      </c>
      <c r="L4008" s="455">
        <f t="shared" ca="1" si="177"/>
        <v>7069515396817.1934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7069515396817.1934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29456314153.404972</v>
      </c>
      <c r="L4009" s="455">
        <f t="shared" ca="1" si="177"/>
        <v>7098971710970.5986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7098971710970.5986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29579048795.710827</v>
      </c>
      <c r="L4010" s="455">
        <f t="shared" ca="1" si="177"/>
        <v>7128550759766.3096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7128550759766.3096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29702294832.359619</v>
      </c>
      <c r="L4011" s="455">
        <f t="shared" ca="1" si="177"/>
        <v>7158253054598.6689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7158253054598.6689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29826054394.161121</v>
      </c>
      <c r="L4012" s="455">
        <f t="shared" ca="1" si="177"/>
        <v>7188079108992.8301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7188079108992.8301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29950329620.803459</v>
      </c>
      <c r="L4013" s="455">
        <f t="shared" ca="1" si="177"/>
        <v>7218029438613.6338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7218029438613.6338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30075122660.890144</v>
      </c>
      <c r="L4014" s="455">
        <f t="shared" ca="1" si="177"/>
        <v>7248104561274.5244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7248104561274.5244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30200435671.97718</v>
      </c>
      <c r="L4015" s="455">
        <f t="shared" ca="1" si="177"/>
        <v>7278304996946.502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7278304996946.502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30326270820.610428</v>
      </c>
      <c r="L4016" s="455">
        <f t="shared" ca="1" si="177"/>
        <v>7308631267767.1123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7308631267767.1123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30452630282.362968</v>
      </c>
      <c r="L4017" s="455">
        <f t="shared" ca="1" si="177"/>
        <v>7339083898049.4756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7339083898049.4756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30579516241.872814</v>
      </c>
      <c r="L4018" s="455">
        <f t="shared" ca="1" si="177"/>
        <v>7369663414291.3486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7369663414291.3486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30706930892.880623</v>
      </c>
      <c r="L4019" s="455">
        <f t="shared" ca="1" si="177"/>
        <v>7400370345184.2295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7400370345184.2295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30834876438.267624</v>
      </c>
      <c r="L4020" s="455">
        <f t="shared" ca="1" si="177"/>
        <v>7431205221622.4971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7431205221622.4971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30963355090.093739</v>
      </c>
      <c r="L4021" s="455">
        <f t="shared" ca="1" si="177"/>
        <v>7462168576712.5908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7462168576712.5908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31092369069.635796</v>
      </c>
      <c r="L4022" s="455">
        <f t="shared" ca="1" si="177"/>
        <v>7493260945782.2266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7493260945782.2266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31221920607.425949</v>
      </c>
      <c r="L4023" s="455">
        <f t="shared" ca="1" si="177"/>
        <v>7524482866389.6523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7524482866389.6523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31352011943.290222</v>
      </c>
      <c r="L4024" s="455">
        <f t="shared" ca="1" si="177"/>
        <v>7555834878332.9424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7555834878332.9424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31482645326.38726</v>
      </c>
      <c r="L4025" s="455">
        <f t="shared" ca="1" si="177"/>
        <v>7587317523659.3301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7587317523659.3301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31613823015.247208</v>
      </c>
      <c r="L4026" s="455">
        <f t="shared" ca="1" si="177"/>
        <v>7618931346674.5771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7618931346674.5771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31745547277.810741</v>
      </c>
      <c r="L4027" s="455">
        <f t="shared" ca="1" si="177"/>
        <v>7650676893952.3877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7650676893952.3877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31877820391.468281</v>
      </c>
      <c r="L4028" s="455">
        <f t="shared" ca="1" si="177"/>
        <v>7682554714343.8564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7682554714343.8564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32010644643.0994</v>
      </c>
      <c r="L4029" s="455">
        <f t="shared" ca="1" si="177"/>
        <v>7714565358986.9561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7714565358986.9561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32144022329.112316</v>
      </c>
      <c r="L4030" s="455">
        <f t="shared" ca="1" si="177"/>
        <v>7746709381316.0684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7746709381316.0684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32277955755.483616</v>
      </c>
      <c r="L4031" s="455">
        <f t="shared" ca="1" si="177"/>
        <v>7778987337071.5518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7778987337071.5518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32412447237.79813</v>
      </c>
      <c r="L4032" s="455">
        <f t="shared" ca="1" si="177"/>
        <v>7811399784309.3496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7811399784309.3496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32547499101.288956</v>
      </c>
      <c r="L4033" s="455">
        <f t="shared" ca="1" si="177"/>
        <v>7843947283410.6387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7843947283410.6387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32683113680.877666</v>
      </c>
      <c r="L4034" s="455">
        <f t="shared" ca="1" si="177"/>
        <v>7876630397091.5166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7876630397091.5166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32819293321.214649</v>
      </c>
      <c r="L4035" s="455">
        <f t="shared" ca="1" si="177"/>
        <v>7909449690412.7314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7909449690412.7314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32956040376.719711</v>
      </c>
      <c r="L4036" s="455">
        <f t="shared" ca="1" si="177"/>
        <v>7942405730789.4512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7942405730789.4512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33093357211.622711</v>
      </c>
      <c r="L4037" s="455">
        <f t="shared" ca="1" si="177"/>
        <v>7975499088001.0742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7975499088001.0742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33231246200.004475</v>
      </c>
      <c r="L4038" s="455">
        <f t="shared" ca="1" si="177"/>
        <v>8008730334201.0791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8008730334201.0791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33369709725.83783</v>
      </c>
      <c r="L4039" s="455">
        <f t="shared" ca="1" si="177"/>
        <v>8042100043926.917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8042100043926.917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33508750183.028824</v>
      </c>
      <c r="L4040" s="455">
        <f t="shared" ca="1" si="177"/>
        <v>8075608794109.9463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8075608794109.9463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33648369975.458111</v>
      </c>
      <c r="L4041" s="455">
        <f t="shared" ca="1" si="177"/>
        <v>8109257164085.4043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8109257164085.4043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33788571517.022522</v>
      </c>
      <c r="L4042" s="455">
        <f t="shared" ca="1" si="177"/>
        <v>8143045735602.4268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8143045735602.4268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33929357231.676781</v>
      </c>
      <c r="L4043" s="455">
        <f t="shared" ca="1" si="177"/>
        <v>8176975092834.1035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8176975092834.1035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34070729553.47543</v>
      </c>
      <c r="L4044" s="455">
        <f t="shared" ca="1" si="177"/>
        <v>8211045822387.5791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8211045822387.5791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34212690926.614914</v>
      </c>
      <c r="L4045" s="455">
        <f t="shared" ca="1" si="177"/>
        <v>8245258513314.1943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8245258513314.1943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34355243805.475811</v>
      </c>
      <c r="L4046" s="455">
        <f t="shared" ca="1" si="177"/>
        <v>8279613757119.6699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8279613757119.6699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34498390654.665291</v>
      </c>
      <c r="L4047" s="455">
        <f t="shared" ca="1" si="177"/>
        <v>8314112147774.335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8314112147774.335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34642133949.059731</v>
      </c>
      <c r="L4048" s="455">
        <f t="shared" ca="1" si="177"/>
        <v>8348754281723.3945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8348754281723.3945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34786476173.847481</v>
      </c>
      <c r="L4049" s="455">
        <f t="shared" ca="1" si="177"/>
        <v>8383540757897.2422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8383540757897.2422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34931419824.571838</v>
      </c>
      <c r="L4050" s="455">
        <f t="shared" ca="1" si="177"/>
        <v>8418472177721.8145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8418472177721.8145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35076967407.174232</v>
      </c>
      <c r="L4051" s="455">
        <f t="shared" ca="1" si="177"/>
        <v>8453549145128.9883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8453549145128.9883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35223121438.037453</v>
      </c>
      <c r="L4052" s="455">
        <f t="shared" ca="1" si="177"/>
        <v>8488772266567.0254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8488772266567.0254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35369884444.029274</v>
      </c>
      <c r="L4053" s="455">
        <f t="shared" ca="1" si="177"/>
        <v>8524142151011.0547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8524142151011.0547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35517258962.546059</v>
      </c>
      <c r="L4054" s="455">
        <f t="shared" ca="1" si="177"/>
        <v>8559659409973.6006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8559659409973.6006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35665247541.556671</v>
      </c>
      <c r="L4055" s="455">
        <f t="shared" ca="1" si="177"/>
        <v>8595324657515.1572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8595324657515.1572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35813852739.646484</v>
      </c>
      <c r="L4056" s="455">
        <f t="shared" ca="1" si="177"/>
        <v>8631138510254.8037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8631138510254.8037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35963077126.061684</v>
      </c>
      <c r="L4057" s="455">
        <f t="shared" ca="1" si="177"/>
        <v>8667101587380.8652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8667101587380.8652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36112923280.753601</v>
      </c>
      <c r="L4058" s="455">
        <f t="shared" ca="1" si="177"/>
        <v>8703214510661.6191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8703214510661.6191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36263393794.423409</v>
      </c>
      <c r="L4059" s="455">
        <f t="shared" ca="1" si="177"/>
        <v>8739477904456.043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8739477904456.043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36414491268.566841</v>
      </c>
      <c r="L4060" s="455">
        <f t="shared" ca="1" si="177"/>
        <v>8775892395724.6094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8775892395724.6094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36566218315.519203</v>
      </c>
      <c r="L4061" s="455">
        <f t="shared" ca="1" si="177"/>
        <v>8812458614040.1289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8812458614040.1289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36718577558.500534</v>
      </c>
      <c r="L4062" s="455">
        <f t="shared" ca="1" si="177"/>
        <v>8849177191598.6289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8849177191598.6289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36871571631.66095</v>
      </c>
      <c r="L4063" s="455">
        <f t="shared" ca="1" si="177"/>
        <v>8886048763230.2891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8886048763230.2891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37025203180.126205</v>
      </c>
      <c r="L4064" s="455">
        <f t="shared" ca="1" si="177"/>
        <v>8923073966410.416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8923073966410.416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37179474860.043396</v>
      </c>
      <c r="L4065" s="455">
        <f t="shared" ca="1" si="177"/>
        <v>8960253441270.459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8960253441270.459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37334389338.626915</v>
      </c>
      <c r="L4066" s="455">
        <f t="shared" ca="1" si="177"/>
        <v>8997587830609.0859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8997587830609.0859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37489949294.204521</v>
      </c>
      <c r="L4067" s="455">
        <f t="shared" ca="1" si="177"/>
        <v>9035077779903.291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9035077779903.291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37646157416.26371</v>
      </c>
      <c r="L4068" s="455">
        <f t="shared" ca="1" si="177"/>
        <v>9072723937319.5547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9072723937319.5547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37803016405.498146</v>
      </c>
      <c r="L4069" s="455">
        <f t="shared" ca="1" si="177"/>
        <v>9110526953725.0527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9110526953725.0527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37960528973.854385</v>
      </c>
      <c r="L4070" s="455">
        <f t="shared" ca="1" si="177"/>
        <v>9148487482698.9063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9148487482698.9063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38118697844.578773</v>
      </c>
      <c r="L4071" s="455">
        <f t="shared" ca="1" si="177"/>
        <v>9186606180543.4844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9186606180543.4844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38277525752.264519</v>
      </c>
      <c r="L4072" s="455">
        <f t="shared" ca="1" si="177"/>
        <v>9224883706295.748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9224883706295.748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38437015442.898949</v>
      </c>
      <c r="L4073" s="455">
        <f t="shared" ca="1" si="177"/>
        <v>9263320721738.6465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9263320721738.6465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38597169673.911026</v>
      </c>
      <c r="L4074" s="455">
        <f t="shared" ca="1" si="177"/>
        <v>9301917891412.5566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9301917891412.5566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38757991214.218987</v>
      </c>
      <c r="L4075" s="455">
        <f t="shared" ca="1" si="177"/>
        <v>9340675882626.7754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9340675882626.7754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38919482844.278229</v>
      </c>
      <c r="L4076" s="455">
        <f t="shared" ca="1" si="177"/>
        <v>9379595365471.0527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9379595365471.0527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39081647356.129387</v>
      </c>
      <c r="L4077" s="455">
        <f t="shared" ca="1" si="177"/>
        <v>9418677012827.1816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9418677012827.1816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39244487553.446587</v>
      </c>
      <c r="L4078" s="455">
        <f t="shared" ca="1" si="177"/>
        <v>9457921500380.6289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9457921500380.6289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39408006251.585953</v>
      </c>
      <c r="L4079" s="455">
        <f t="shared" ca="1" si="177"/>
        <v>9497329506632.2148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9497329506632.2148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39572206277.634232</v>
      </c>
      <c r="L4080" s="455">
        <f t="shared" ca="1" si="177"/>
        <v>9536901712909.8496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9536901712909.8496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39737090470.457703</v>
      </c>
      <c r="L4081" s="455">
        <f t="shared" ca="1" si="177"/>
        <v>9576638803380.3066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9576638803380.3066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39902661680.751274</v>
      </c>
      <c r="L4082" s="455">
        <f t="shared" ca="1" si="177"/>
        <v>9616541465061.0586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9616541465061.0586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40068922771.087746</v>
      </c>
      <c r="L4083" s="455">
        <f t="shared" ca="1" si="177"/>
        <v>9656610387832.1465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9656610387832.1465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40235876615.967278</v>
      </c>
      <c r="L4084" s="455">
        <f t="shared" ca="1" si="177"/>
        <v>9696846264448.1133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9696846264448.1133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40403526101.867142</v>
      </c>
      <c r="L4085" s="455">
        <f t="shared" ca="1" si="177"/>
        <v>9737249790549.9805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9737249790549.9805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40571874127.291588</v>
      </c>
      <c r="L4086" s="455">
        <f t="shared" ca="1" si="177"/>
        <v>9777821664677.2715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9777821664677.2715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40740923602.82196</v>
      </c>
      <c r="L4087" s="455">
        <f t="shared" ca="1" si="177"/>
        <v>9818562588280.0938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9818562588280.0938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40910677451.167053</v>
      </c>
      <c r="L4088" s="455">
        <f t="shared" ref="L4088:L4342" ca="1" si="182">I4088-J4088+K4088</f>
        <v>9859473265731.2617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9859473265731.2617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41081138607.213593</v>
      </c>
      <c r="L4089" s="455">
        <f t="shared" ca="1" si="182"/>
        <v>9900554404338.4746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9900554404338.4746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41252310018.076981</v>
      </c>
      <c r="L4090" s="455">
        <f t="shared" ca="1" si="182"/>
        <v>9941806714356.5508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9941806714356.5508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41424194643.152298</v>
      </c>
      <c r="L4091" s="455">
        <f t="shared" ca="1" si="182"/>
        <v>9983230908999.7031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9983230908999.7031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41596795454.165428</v>
      </c>
      <c r="L4092" s="455">
        <f t="shared" ca="1" si="182"/>
        <v>10024827704453.869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10024827704453.869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41770115435.224457</v>
      </c>
      <c r="L4093" s="455">
        <f t="shared" ca="1" si="182"/>
        <v>10066597819889.094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10066597819889.094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41944157582.871223</v>
      </c>
      <c r="L4094" s="455">
        <f t="shared" ca="1" si="182"/>
        <v>10108541977471.965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10108541977471.965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42118924906.133186</v>
      </c>
      <c r="L4095" s="455">
        <f t="shared" ca="1" si="182"/>
        <v>10150660902378.098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10150660902378.098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42294420426.575409</v>
      </c>
      <c r="L4096" s="455">
        <f t="shared" ca="1" si="182"/>
        <v>10192955322804.674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10192955322804.674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42470647178.352806</v>
      </c>
      <c r="L4097" s="455">
        <f t="shared" ca="1" si="182"/>
        <v>10235425969983.027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10235425969983.027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42647608208.262611</v>
      </c>
      <c r="L4098" s="455">
        <f t="shared" ca="1" si="182"/>
        <v>10278073578191.289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10278073578191.289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42825306575.797035</v>
      </c>
      <c r="L4099" s="455">
        <f t="shared" ca="1" si="182"/>
        <v>10320898884767.086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10320898884767.086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43003745353.19619</v>
      </c>
      <c r="L4100" s="455">
        <f t="shared" ca="1" si="182"/>
        <v>10363902630120.281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10363902630120.281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43182927625.501175</v>
      </c>
      <c r="L4101" s="455">
        <f t="shared" ca="1" si="182"/>
        <v>10407085557745.783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10407085557745.783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43362856490.60743</v>
      </c>
      <c r="L4102" s="455">
        <f t="shared" ca="1" si="182"/>
        <v>10450448414236.391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10450448414236.391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43543535059.318291</v>
      </c>
      <c r="L4103" s="455">
        <f t="shared" ca="1" si="182"/>
        <v>10493991949295.709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10493991949295.709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43724966455.398788</v>
      </c>
      <c r="L4104" s="455">
        <f t="shared" ca="1" si="182"/>
        <v>10537716915751.107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10537716915751.107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43907153815.629616</v>
      </c>
      <c r="L4105" s="455">
        <f t="shared" ca="1" si="182"/>
        <v>10581624069566.736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10581624069566.736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44090100289.861404</v>
      </c>
      <c r="L4106" s="455">
        <f t="shared" ca="1" si="182"/>
        <v>10625714169856.598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10625714169856.598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44273809041.069153</v>
      </c>
      <c r="L4107" s="455">
        <f t="shared" ca="1" si="182"/>
        <v>10669987978897.666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10669987978897.666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44458283245.406944</v>
      </c>
      <c r="L4108" s="455">
        <f t="shared" ca="1" si="182"/>
        <v>10714446262143.072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10714446262143.072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44643526092.262802</v>
      </c>
      <c r="L4109" s="455">
        <f t="shared" ca="1" si="182"/>
        <v>10759089788235.336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10759089788235.336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44829540784.313896</v>
      </c>
      <c r="L4110" s="455">
        <f t="shared" ca="1" si="182"/>
        <v>10803919329019.65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10803919329019.65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45016330537.581879</v>
      </c>
      <c r="L4111" s="455">
        <f t="shared" ca="1" si="182"/>
        <v>10848935659557.232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10848935659557.232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45203898581.488464</v>
      </c>
      <c r="L4112" s="455">
        <f t="shared" ca="1" si="182"/>
        <v>10894139558138.721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10894139558138.721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45392248158.911339</v>
      </c>
      <c r="L4113" s="455">
        <f t="shared" ca="1" si="182"/>
        <v>10939531806297.633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10939531806297.633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45581382526.240135</v>
      </c>
      <c r="L4114" s="455">
        <f t="shared" ca="1" si="182"/>
        <v>10985113188823.873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10985113188823.873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45771304953.4328</v>
      </c>
      <c r="L4115" s="455">
        <f t="shared" ca="1" si="182"/>
        <v>11030884493777.307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11030884493777.307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45962018724.072113</v>
      </c>
      <c r="L4116" s="455">
        <f t="shared" ca="1" si="182"/>
        <v>11076846512501.379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11076846512501.379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46153527135.422409</v>
      </c>
      <c r="L4117" s="455">
        <f t="shared" ca="1" si="182"/>
        <v>11123000039636.801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11123000039636.801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46345833498.486671</v>
      </c>
      <c r="L4118" s="455">
        <f t="shared" ca="1" si="182"/>
        <v>11169345873135.287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11169345873135.287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46538941138.063698</v>
      </c>
      <c r="L4119" s="455">
        <f t="shared" ca="1" si="182"/>
        <v>11215884814273.352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11215884814273.352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46732853392.805634</v>
      </c>
      <c r="L4120" s="455">
        <f t="shared" ca="1" si="182"/>
        <v>11262617667666.156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11262617667666.156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46927573615.27565</v>
      </c>
      <c r="L4121" s="455">
        <f t="shared" ca="1" si="182"/>
        <v>11309545241281.432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11309545241281.432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47123105172.005966</v>
      </c>
      <c r="L4122" s="455">
        <f t="shared" ca="1" si="182"/>
        <v>11356668346453.438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11356668346453.438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47319451443.555992</v>
      </c>
      <c r="L4123" s="455">
        <f t="shared" ca="1" si="182"/>
        <v>11403987797896.994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11403987797896.994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47516615824.570808</v>
      </c>
      <c r="L4124" s="455">
        <f t="shared" ca="1" si="182"/>
        <v>11451504413721.564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11451504413721.564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47714601723.839851</v>
      </c>
      <c r="L4125" s="455">
        <f t="shared" ca="1" si="182"/>
        <v>11499219015445.404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11499219015445.404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47913412564.35585</v>
      </c>
      <c r="L4126" s="455">
        <f t="shared" ca="1" si="182"/>
        <v>11547132428009.76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11547132428009.76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48113051783.374001</v>
      </c>
      <c r="L4127" s="455">
        <f t="shared" ca="1" si="182"/>
        <v>11595245479793.133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11595245479793.133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48313522832.47139</v>
      </c>
      <c r="L4128" s="455">
        <f t="shared" ca="1" si="182"/>
        <v>11643559002625.604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11643559002625.604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48514829177.606682</v>
      </c>
      <c r="L4129" s="455">
        <f t="shared" ca="1" si="182"/>
        <v>11692073831803.211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11692073831803.211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48716974299.180046</v>
      </c>
      <c r="L4130" s="455">
        <f t="shared" ca="1" si="182"/>
        <v>11740790806102.391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11740790806102.391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48919961692.093292</v>
      </c>
      <c r="L4131" s="455">
        <f t="shared" ca="1" si="182"/>
        <v>11789710767794.484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11789710767794.484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49123794865.810349</v>
      </c>
      <c r="L4132" s="455">
        <f t="shared" ca="1" si="182"/>
        <v>11838834562660.295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11838834562660.295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49328477344.417892</v>
      </c>
      <c r="L4133" s="455">
        <f t="shared" ca="1" si="182"/>
        <v>11888163040004.713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11888163040004.713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49534012666.686302</v>
      </c>
      <c r="L4134" s="455">
        <f t="shared" ca="1" si="182"/>
        <v>11937697052671.398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11937697052671.398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49740404386.130829</v>
      </c>
      <c r="L4135" s="455">
        <f t="shared" ca="1" si="182"/>
        <v>11987437457057.529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11987437457057.529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49947656071.073036</v>
      </c>
      <c r="L4136" s="455">
        <f t="shared" ca="1" si="182"/>
        <v>12037385113128.602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12037385113128.602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50155771304.702507</v>
      </c>
      <c r="L4137" s="455">
        <f t="shared" ca="1" si="182"/>
        <v>12087540884433.305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12087540884433.305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50364753685.138771</v>
      </c>
      <c r="L4138" s="455">
        <f t="shared" ca="1" si="182"/>
        <v>12137905638118.443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12137905638118.443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50574606825.493515</v>
      </c>
      <c r="L4139" s="455">
        <f t="shared" ca="1" si="182"/>
        <v>12188480244943.938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12188480244943.938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50785334353.933075</v>
      </c>
      <c r="L4140" s="455">
        <f t="shared" ca="1" si="182"/>
        <v>12239265579297.871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12239265579297.871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50996939913.741127</v>
      </c>
      <c r="L4141" s="455">
        <f t="shared" ca="1" si="182"/>
        <v>12290262519211.611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12290262519211.611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51209427163.381714</v>
      </c>
      <c r="L4142" s="455">
        <f t="shared" ca="1" si="182"/>
        <v>12341471946374.992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12341471946374.992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51422799776.562469</v>
      </c>
      <c r="L4143" s="455">
        <f t="shared" ca="1" si="182"/>
        <v>12392894746151.555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12392894746151.555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51637061442.298141</v>
      </c>
      <c r="L4144" s="455">
        <f t="shared" ca="1" si="182"/>
        <v>12444531807593.854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12444531807593.854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51852215864.974388</v>
      </c>
      <c r="L4145" s="455">
        <f t="shared" ca="1" si="182"/>
        <v>12496384023458.828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12496384023458.828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52068266764.411781</v>
      </c>
      <c r="L4146" s="455">
        <f t="shared" ca="1" si="182"/>
        <v>12548452290223.24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12548452290223.24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52285217875.930168</v>
      </c>
      <c r="L4147" s="455">
        <f t="shared" ca="1" si="182"/>
        <v>12600737508099.17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12600737508099.17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52503072950.413208</v>
      </c>
      <c r="L4148" s="455">
        <f t="shared" ca="1" si="182"/>
        <v>12653240581049.584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12653240581049.584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52721835754.373268</v>
      </c>
      <c r="L4149" s="455">
        <f t="shared" ca="1" si="182"/>
        <v>12705962416803.957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12705962416803.957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52941510070.016487</v>
      </c>
      <c r="L4150" s="455">
        <f t="shared" ca="1" si="182"/>
        <v>12758903926873.973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12758903926873.973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53162099695.30822</v>
      </c>
      <c r="L4151" s="455">
        <f t="shared" ca="1" si="182"/>
        <v>12812066026569.281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12812066026569.281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53383608444.038673</v>
      </c>
      <c r="L4152" s="455">
        <f t="shared" ca="1" si="182"/>
        <v>12865449635013.32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12865449635013.32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53606040145.888832</v>
      </c>
      <c r="L4153" s="455">
        <f t="shared" ca="1" si="182"/>
        <v>12919055675159.209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12919055675159.209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53829398646.496704</v>
      </c>
      <c r="L4154" s="455">
        <f t="shared" ca="1" si="182"/>
        <v>12972885073805.705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12972885073805.705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54053687807.523773</v>
      </c>
      <c r="L4155" s="455">
        <f t="shared" ca="1" si="182"/>
        <v>13026938761613.229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13026938761613.229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54278911506.721786</v>
      </c>
      <c r="L4156" s="455">
        <f t="shared" ca="1" si="182"/>
        <v>13081217673119.951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13081217673119.951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54505073637.999794</v>
      </c>
      <c r="L4157" s="455">
        <f t="shared" ca="1" si="182"/>
        <v>13135722746757.951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13135722746757.951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54732178111.491463</v>
      </c>
      <c r="L4158" s="455">
        <f t="shared" ca="1" si="182"/>
        <v>13190454924869.443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13190454924869.443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54960228853.622681</v>
      </c>
      <c r="L4159" s="455">
        <f t="shared" ca="1" si="182"/>
        <v>13245415153723.066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13245415153723.066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55189229807.179443</v>
      </c>
      <c r="L4160" s="455">
        <f t="shared" ca="1" si="182"/>
        <v>13300604383530.246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13300604383530.246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55419184931.376022</v>
      </c>
      <c r="L4161" s="455">
        <f t="shared" ca="1" si="182"/>
        <v>13356023568461.623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13356023568461.623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55650098201.923431</v>
      </c>
      <c r="L4162" s="455">
        <f t="shared" ca="1" si="182"/>
        <v>13411673666663.547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13411673666663.547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55881973611.098114</v>
      </c>
      <c r="L4163" s="455">
        <f t="shared" ca="1" si="182"/>
        <v>13467555640274.645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13467555640274.645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56114815167.81102</v>
      </c>
      <c r="L4164" s="455">
        <f t="shared" ca="1" si="182"/>
        <v>13523670455442.455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13523670455442.455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56348626897.676895</v>
      </c>
      <c r="L4165" s="455">
        <f t="shared" ca="1" si="182"/>
        <v>13580019082340.133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13580019082340.133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56583412843.083885</v>
      </c>
      <c r="L4166" s="455">
        <f t="shared" ca="1" si="182"/>
        <v>13636602495183.217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13636602495183.217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56819177063.263405</v>
      </c>
      <c r="L4167" s="455">
        <f t="shared" ca="1" si="182"/>
        <v>13693421672246.48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13693421672246.48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57055923634.360336</v>
      </c>
      <c r="L4168" s="455">
        <f t="shared" ca="1" si="182"/>
        <v>13750477595880.84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13750477595880.84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57293656649.503502</v>
      </c>
      <c r="L4169" s="455">
        <f t="shared" ca="1" si="182"/>
        <v>13807771252530.344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13807771252530.344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57532380218.876442</v>
      </c>
      <c r="L4170" s="455">
        <f t="shared" ca="1" si="182"/>
        <v>13865303632749.221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13865303632749.221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57772098469.788422</v>
      </c>
      <c r="L4171" s="455">
        <f t="shared" ca="1" si="182"/>
        <v>13923075731219.01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13923075731219.01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58012815546.745865</v>
      </c>
      <c r="L4172" s="455">
        <f t="shared" ca="1" si="182"/>
        <v>13981088546765.756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13981088546765.756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58254535611.523979</v>
      </c>
      <c r="L4173" s="455">
        <f t="shared" ca="1" si="182"/>
        <v>14039343082377.279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14039343082377.279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58497262843.238663</v>
      </c>
      <c r="L4174" s="455">
        <f t="shared" ca="1" si="182"/>
        <v>14097840345220.518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14097840345220.518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58741001438.418823</v>
      </c>
      <c r="L4175" s="455">
        <f t="shared" ca="1" si="182"/>
        <v>14156581346658.936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14156581346658.936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58985755611.078896</v>
      </c>
      <c r="L4176" s="455">
        <f t="shared" ca="1" si="182"/>
        <v>14215567102270.014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14215567102270.014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59231529592.791733</v>
      </c>
      <c r="L4177" s="455">
        <f t="shared" ca="1" si="182"/>
        <v>14274798631862.805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14274798631862.805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59478327632.761688</v>
      </c>
      <c r="L4178" s="455">
        <f t="shared" ca="1" si="182"/>
        <v>14334276959495.566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14334276959495.566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59726153997.898193</v>
      </c>
      <c r="L4179" s="455">
        <f t="shared" ca="1" si="182"/>
        <v>14394003113493.465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14394003113493.465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59975012972.889435</v>
      </c>
      <c r="L4180" s="455">
        <f t="shared" ca="1" si="182"/>
        <v>14453978126466.354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14453978126466.354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60224908860.276474</v>
      </c>
      <c r="L4181" s="455">
        <f t="shared" ca="1" si="182"/>
        <v>14514203035326.631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14514203035326.631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60475845980.527626</v>
      </c>
      <c r="L4182" s="455">
        <f t="shared" ca="1" si="182"/>
        <v>14574678881307.158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14574678881307.158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60727828672.113167</v>
      </c>
      <c r="L4183" s="455">
        <f t="shared" ca="1" si="182"/>
        <v>14635406709979.271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14635406709979.271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60980861291.580299</v>
      </c>
      <c r="L4184" s="455">
        <f t="shared" ca="1" si="182"/>
        <v>14696387571270.852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14696387571270.852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61234948213.628555</v>
      </c>
      <c r="L4185" s="455">
        <f t="shared" ca="1" si="182"/>
        <v>14757622519484.48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14757622519484.48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61490093831.185333</v>
      </c>
      <c r="L4186" s="455">
        <f t="shared" ca="1" si="182"/>
        <v>14819112613315.666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14819112613315.666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61746302555.481934</v>
      </c>
      <c r="L4187" s="455">
        <f t="shared" ca="1" si="182"/>
        <v>14880858915871.148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14880858915871.148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62003578816.129784</v>
      </c>
      <c r="L4188" s="455">
        <f t="shared" ca="1" si="182"/>
        <v>14942862494687.277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14942862494687.277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62261927061.196991</v>
      </c>
      <c r="L4189" s="455">
        <f t="shared" ca="1" si="182"/>
        <v>15005124421748.475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15005124421748.475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62521351757.285309</v>
      </c>
      <c r="L4190" s="455">
        <f t="shared" ca="1" si="182"/>
        <v>15067645773505.76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15067645773505.76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62781857389.60733</v>
      </c>
      <c r="L4191" s="455">
        <f t="shared" ca="1" si="182"/>
        <v>15130427630895.367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15130427630895.367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63043448462.064026</v>
      </c>
      <c r="L4192" s="455">
        <f t="shared" ca="1" si="182"/>
        <v>15193471079357.432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15193471079357.432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63306129497.322624</v>
      </c>
      <c r="L4193" s="455">
        <f t="shared" ca="1" si="182"/>
        <v>15256777208854.754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15256777208854.754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63569905036.894798</v>
      </c>
      <c r="L4194" s="455">
        <f t="shared" ca="1" si="182"/>
        <v>15320347113891.648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15320347113891.648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63834779641.215202</v>
      </c>
      <c r="L4195" s="455">
        <f t="shared" ca="1" si="182"/>
        <v>15384181893532.863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15384181893532.863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64100757889.720268</v>
      </c>
      <c r="L4196" s="455">
        <f t="shared" ca="1" si="182"/>
        <v>15448282651422.584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15448282651422.584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64367844380.927429</v>
      </c>
      <c r="L4197" s="455">
        <f t="shared" ca="1" si="182"/>
        <v>15512650495803.512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15512650495803.512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64636043732.514633</v>
      </c>
      <c r="L4198" s="455">
        <f t="shared" ca="1" si="182"/>
        <v>15577286539536.025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15577286539536.025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64905360581.400093</v>
      </c>
      <c r="L4199" s="455">
        <f t="shared" ca="1" si="182"/>
        <v>15642191900117.426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15642191900117.426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65175799583.822617</v>
      </c>
      <c r="L4200" s="455">
        <f t="shared" ca="1" si="182"/>
        <v>15707367699701.248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15707367699701.248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65447365415.421875</v>
      </c>
      <c r="L4201" s="455">
        <f t="shared" ca="1" si="182"/>
        <v>15772815065116.67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15772815065116.67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65720062771.319466</v>
      </c>
      <c r="L4202" s="455">
        <f t="shared" ca="1" si="182"/>
        <v>15838535127887.99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15838535127887.99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65993896366.199959</v>
      </c>
      <c r="L4203" s="455">
        <f t="shared" ca="1" si="182"/>
        <v>15904529024254.189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15904529024254.189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66268870934.392464</v>
      </c>
      <c r="L4204" s="455">
        <f t="shared" ca="1" si="182"/>
        <v>15970797895188.582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15970797895188.582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66544991229.952415</v>
      </c>
      <c r="L4205" s="455">
        <f t="shared" ca="1" si="182"/>
        <v>16037342886418.535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16037342886418.535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66822262026.743896</v>
      </c>
      <c r="L4206" s="455">
        <f t="shared" ca="1" si="182"/>
        <v>16104165148445.279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16104165148445.279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67100688118.521996</v>
      </c>
      <c r="L4207" s="455">
        <f t="shared" ca="1" si="182"/>
        <v>16171265836563.801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16171265836563.801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67380274319.015846</v>
      </c>
      <c r="L4208" s="455">
        <f t="shared" ca="1" si="182"/>
        <v>16238646110882.816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16238646110882.816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67661025462.011734</v>
      </c>
      <c r="L4209" s="455">
        <f t="shared" ca="1" si="182"/>
        <v>16306307136344.828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16306307136344.828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67942946401.436783</v>
      </c>
      <c r="L4210" s="455">
        <f t="shared" ca="1" si="182"/>
        <v>16374250082746.266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16374250082746.266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68226042011.442772</v>
      </c>
      <c r="L4211" s="455">
        <f t="shared" ca="1" si="182"/>
        <v>16442476124757.709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16442476124757.709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68510317186.490448</v>
      </c>
      <c r="L4212" s="455">
        <f t="shared" ca="1" si="182"/>
        <v>16510986441944.199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16510986441944.199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68795776841.434158</v>
      </c>
      <c r="L4213" s="455">
        <f t="shared" ca="1" si="182"/>
        <v>16579782218785.633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16579782218785.633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69082425911.606796</v>
      </c>
      <c r="L4214" s="455">
        <f t="shared" ca="1" si="182"/>
        <v>16648864644697.24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16648864644697.24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69370269352.905167</v>
      </c>
      <c r="L4215" s="455">
        <f t="shared" ca="1" si="182"/>
        <v>16718234914050.145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16718234914050.145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69659312141.875595</v>
      </c>
      <c r="L4216" s="455">
        <f t="shared" ca="1" si="182"/>
        <v>16787894226192.02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16787894226192.02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69949559275.800079</v>
      </c>
      <c r="L4217" s="455">
        <f t="shared" ca="1" si="182"/>
        <v>16857843785467.82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16857843785467.82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70241015772.782578</v>
      </c>
      <c r="L4218" s="455">
        <f t="shared" ca="1" si="182"/>
        <v>16928084801240.604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16928084801240.604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70533686671.835861</v>
      </c>
      <c r="L4219" s="455">
        <f t="shared" ca="1" si="182"/>
        <v>16998618487912.439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16998618487912.439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70827577032.968491</v>
      </c>
      <c r="L4220" s="455">
        <f t="shared" ca="1" si="182"/>
        <v>17069446064945.408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17069446064945.408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71122691937.272537</v>
      </c>
      <c r="L4221" s="455">
        <f t="shared" ca="1" si="182"/>
        <v>17140568756882.682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17140568756882.682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71419036487.011169</v>
      </c>
      <c r="L4222" s="455">
        <f t="shared" ca="1" si="182"/>
        <v>17211987793369.693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17211987793369.693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71716615805.707062</v>
      </c>
      <c r="L4223" s="455">
        <f t="shared" ca="1" si="182"/>
        <v>17283704409175.4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17283704409175.4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72015435038.23082</v>
      </c>
      <c r="L4224" s="455">
        <f t="shared" ca="1" si="182"/>
        <v>17355719844213.631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17355719844213.631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72315499350.890121</v>
      </c>
      <c r="L4225" s="455">
        <f t="shared" ca="1" si="182"/>
        <v>17428035343564.521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17428035343564.521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72616813931.518845</v>
      </c>
      <c r="L4226" s="455">
        <f t="shared" ca="1" si="182"/>
        <v>17500652157496.041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17500652157496.041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72919383989.566833</v>
      </c>
      <c r="L4227" s="455">
        <f t="shared" ca="1" si="182"/>
        <v>17573571541485.607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17573571541485.607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73223214756.190033</v>
      </c>
      <c r="L4228" s="455">
        <f t="shared" ca="1" si="182"/>
        <v>17646794756241.797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17646794756241.797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73528311484.34082</v>
      </c>
      <c r="L4229" s="455">
        <f t="shared" ca="1" si="182"/>
        <v>17720323067726.137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17720323067726.137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73834679448.858902</v>
      </c>
      <c r="L4230" s="455">
        <f t="shared" ca="1" si="182"/>
        <v>17794157747174.996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17794157747174.996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74142323946.562485</v>
      </c>
      <c r="L4231" s="455">
        <f t="shared" ca="1" si="182"/>
        <v>17868300071121.559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17868300071121.559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74451250296.339828</v>
      </c>
      <c r="L4232" s="455">
        <f t="shared" ca="1" si="182"/>
        <v>17942751321417.898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17942751321417.898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74761463839.241241</v>
      </c>
      <c r="L4233" s="455">
        <f t="shared" ca="1" si="182"/>
        <v>18017512785257.141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18017512785257.141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75072969938.571411</v>
      </c>
      <c r="L4234" s="455">
        <f t="shared" ca="1" si="182"/>
        <v>18092585755195.711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18092585755195.711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75385773979.982132</v>
      </c>
      <c r="L4235" s="455">
        <f t="shared" ca="1" si="182"/>
        <v>18167971529175.691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18167971529175.691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75699881371.565384</v>
      </c>
      <c r="L4236" s="455">
        <f t="shared" ca="1" si="182"/>
        <v>18243671410547.258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18243671410547.258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76015297543.946899</v>
      </c>
      <c r="L4237" s="455">
        <f t="shared" ca="1" si="182"/>
        <v>18319686708091.203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18319686708091.203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76332027950.380005</v>
      </c>
      <c r="L4238" s="455">
        <f t="shared" ca="1" si="182"/>
        <v>18396018736041.582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18396018736041.582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76650078066.83992</v>
      </c>
      <c r="L4239" s="455">
        <f t="shared" ca="1" si="182"/>
        <v>18472668814108.422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18472668814108.422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76969453392.118423</v>
      </c>
      <c r="L4240" s="455">
        <f t="shared" ca="1" si="182"/>
        <v>18549638267500.539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18549638267500.539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77290159447.918915</v>
      </c>
      <c r="L4241" s="455">
        <f t="shared" ca="1" si="182"/>
        <v>18626928426948.457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18626928426948.457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77612201778.951904</v>
      </c>
      <c r="L4242" s="455">
        <f t="shared" ca="1" si="182"/>
        <v>18704540628727.41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18704540628727.41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77935585953.030869</v>
      </c>
      <c r="L4243" s="455">
        <f t="shared" ca="1" si="182"/>
        <v>18782476214680.441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18782476214680.441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78260317561.168503</v>
      </c>
      <c r="L4244" s="455">
        <f t="shared" ca="1" si="182"/>
        <v>18860736532241.609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18860736532241.609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78586402217.67337</v>
      </c>
      <c r="L4245" s="455">
        <f t="shared" ca="1" si="182"/>
        <v>18939322934459.281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18939322934459.281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78913845560.247009</v>
      </c>
      <c r="L4246" s="455">
        <f t="shared" ca="1" si="182"/>
        <v>19018236780019.527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19018236780019.527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79242653250.08136</v>
      </c>
      <c r="L4247" s="455">
        <f t="shared" ca="1" si="182"/>
        <v>19097479433269.609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19097479433269.609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79572830971.956711</v>
      </c>
      <c r="L4248" s="455">
        <f t="shared" ca="1" si="182"/>
        <v>19177052264241.566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19177052264241.566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79904384434.339859</v>
      </c>
      <c r="L4249" s="455">
        <f t="shared" ca="1" si="182"/>
        <v>19256956648675.906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19256956648675.906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80237319369.482941</v>
      </c>
      <c r="L4250" s="455">
        <f t="shared" ca="1" si="182"/>
        <v>19337193968045.391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19337193968045.391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80571641533.522461</v>
      </c>
      <c r="L4251" s="455">
        <f t="shared" ca="1" si="182"/>
        <v>19417765609578.914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19417765609578.914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80907356706.578812</v>
      </c>
      <c r="L4252" s="455">
        <f t="shared" ca="1" si="182"/>
        <v>19498672966285.492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19498672966285.492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81244470692.856216</v>
      </c>
      <c r="L4253" s="455">
        <f t="shared" ca="1" si="182"/>
        <v>19579917436978.348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19579917436978.348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81582989320.743118</v>
      </c>
      <c r="L4254" s="455">
        <f t="shared" ca="1" si="182"/>
        <v>19661500426299.09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19661500426299.09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81922918442.912872</v>
      </c>
      <c r="L4255" s="455">
        <f t="shared" ca="1" si="182"/>
        <v>19743423344742.004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19743423344742.004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82264263936.425018</v>
      </c>
      <c r="L4256" s="455">
        <f t="shared" ca="1" si="182"/>
        <v>19825687608678.43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19825687608678.43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82607031702.826782</v>
      </c>
      <c r="L4257" s="455">
        <f t="shared" ca="1" si="182"/>
        <v>19908294640381.258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19908294640381.258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82951227668.255234</v>
      </c>
      <c r="L4258" s="455">
        <f t="shared" ca="1" si="182"/>
        <v>19991245868049.512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19991245868049.512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83296857783.539627</v>
      </c>
      <c r="L4259" s="455">
        <f t="shared" ca="1" si="182"/>
        <v>20074542725833.051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20074542725833.051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83643928024.304382</v>
      </c>
      <c r="L4260" s="455">
        <f t="shared" ca="1" si="182"/>
        <v>20158186653857.355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20158186653857.355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83992444391.072311</v>
      </c>
      <c r="L4261" s="455">
        <f t="shared" ca="1" si="182"/>
        <v>20242179098248.43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20242179098248.43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84342412909.368454</v>
      </c>
      <c r="L4262" s="455">
        <f t="shared" ca="1" si="182"/>
        <v>20326521511157.797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20326521511157.797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84693839629.824158</v>
      </c>
      <c r="L4263" s="455">
        <f t="shared" ca="1" si="182"/>
        <v>20411215350787.621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20411215350787.621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85046730628.281754</v>
      </c>
      <c r="L4264" s="455">
        <f t="shared" ca="1" si="182"/>
        <v>20496262081415.902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20496262081415.902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85401092005.899597</v>
      </c>
      <c r="L4265" s="455">
        <f t="shared" ca="1" si="182"/>
        <v>20581663173421.801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20581663173421.801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85756929889.257507</v>
      </c>
      <c r="L4266" s="455">
        <f t="shared" ca="1" si="182"/>
        <v>20667420103311.059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20667420103311.059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86114250430.462738</v>
      </c>
      <c r="L4267" s="455">
        <f t="shared" ca="1" si="182"/>
        <v>20753534353741.52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20753534353741.52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86473059807.256332</v>
      </c>
      <c r="L4268" s="455">
        <f t="shared" ca="1" si="182"/>
        <v>20840007413548.777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20840007413548.777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86833364223.119904</v>
      </c>
      <c r="L4269" s="455">
        <f t="shared" ca="1" si="182"/>
        <v>20926840777771.898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20926840777771.898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87195169907.382904</v>
      </c>
      <c r="L4270" s="455">
        <f t="shared" ca="1" si="182"/>
        <v>21014035947679.281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21014035947679.281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87558483115.330338</v>
      </c>
      <c r="L4271" s="455">
        <f t="shared" ca="1" si="182"/>
        <v>21101594430794.613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21101594430794.613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87923310128.310883</v>
      </c>
      <c r="L4272" s="455">
        <f t="shared" ca="1" si="182"/>
        <v>21189517740922.926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21189517740922.926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88289657253.84552</v>
      </c>
      <c r="L4273" s="455">
        <f t="shared" ca="1" si="182"/>
        <v>21277807398176.77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21277807398176.77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88657530825.736542</v>
      </c>
      <c r="L4274" s="455">
        <f t="shared" ca="1" si="182"/>
        <v>21366464929002.508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21366464929002.508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89026937204.177109</v>
      </c>
      <c r="L4275" s="455">
        <f t="shared" ca="1" si="182"/>
        <v>21455491866206.684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21455491866206.684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89397882775.861176</v>
      </c>
      <c r="L4276" s="455">
        <f t="shared" ca="1" si="182"/>
        <v>21544889748982.543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21544889748982.543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89770373954.093933</v>
      </c>
      <c r="L4277" s="455">
        <f t="shared" ca="1" si="182"/>
        <v>21634660122936.637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21634660122936.637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90144417178.902649</v>
      </c>
      <c r="L4278" s="455">
        <f t="shared" ca="1" si="182"/>
        <v>21724804540115.539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21724804540115.539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90520018917.148071</v>
      </c>
      <c r="L4279" s="455">
        <f t="shared" ca="1" si="182"/>
        <v>21815324559032.688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21815324559032.688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90897185662.6362</v>
      </c>
      <c r="L4280" s="455">
        <f t="shared" ca="1" si="182"/>
        <v>21906221744695.324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21906221744695.324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91275923936.230515</v>
      </c>
      <c r="L4281" s="455">
        <f t="shared" ca="1" si="182"/>
        <v>21997497668631.555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21997497668631.555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91656240285.964813</v>
      </c>
      <c r="L4282" s="455">
        <f t="shared" ca="1" si="182"/>
        <v>22089153908917.52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22089153908917.52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92038141287.156326</v>
      </c>
      <c r="L4283" s="455">
        <f t="shared" ca="1" si="182"/>
        <v>22181192050204.676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22181192050204.676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92421633542.519485</v>
      </c>
      <c r="L4284" s="455">
        <f t="shared" ca="1" si="182"/>
        <v>22273613683747.195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22273613683747.195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92806723682.279984</v>
      </c>
      <c r="L4285" s="455">
        <f t="shared" ca="1" si="182"/>
        <v>22366420407429.477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22366420407429.477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93193418364.28949</v>
      </c>
      <c r="L4286" s="455">
        <f t="shared" ca="1" si="182"/>
        <v>22459613825793.766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22459613825793.766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93581724274.140686</v>
      </c>
      <c r="L4287" s="455">
        <f t="shared" ca="1" si="182"/>
        <v>22553195550067.906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22553195550067.906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93971648125.282944</v>
      </c>
      <c r="L4288" s="455">
        <f t="shared" ca="1" si="182"/>
        <v>22647167198193.188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22647167198193.188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94363196659.138275</v>
      </c>
      <c r="L4289" s="455">
        <f t="shared" ca="1" si="182"/>
        <v>22741530394852.324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22741530394852.324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94756376645.218018</v>
      </c>
      <c r="L4290" s="455">
        <f t="shared" ca="1" si="182"/>
        <v>22836286771497.543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22836286771497.543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95151194881.239761</v>
      </c>
      <c r="L4291" s="455">
        <f t="shared" ca="1" si="182"/>
        <v>22931437966378.781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22931437966378.781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95547658193.244919</v>
      </c>
      <c r="L4292" s="455">
        <f t="shared" ca="1" si="182"/>
        <v>23026985624572.027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23026985624572.027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95945773435.716782</v>
      </c>
      <c r="L4293" s="455">
        <f t="shared" ca="1" si="182"/>
        <v>23122931398007.742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23122931398007.742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96345547491.698929</v>
      </c>
      <c r="L4294" s="455">
        <f t="shared" ca="1" si="182"/>
        <v>23219276945499.441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23219276945499.441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96746987272.914337</v>
      </c>
      <c r="L4295" s="455">
        <f t="shared" ca="1" si="182"/>
        <v>23316023932772.355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23316023932772.355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97150099719.884811</v>
      </c>
      <c r="L4296" s="455">
        <f t="shared" ca="1" si="182"/>
        <v>23413174032492.242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23413174032492.242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97554891802.05101</v>
      </c>
      <c r="L4297" s="455">
        <f t="shared" ca="1" si="182"/>
        <v>23510728924294.293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23510728924294.293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97961370517.892883</v>
      </c>
      <c r="L4298" s="455">
        <f t="shared" ca="1" si="182"/>
        <v>23608690294812.188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23608690294812.188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98369542895.050781</v>
      </c>
      <c r="L4299" s="455">
        <f t="shared" ca="1" si="182"/>
        <v>23707059837707.238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23707059837707.238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98779415990.446823</v>
      </c>
      <c r="L4300" s="455">
        <f t="shared" ca="1" si="182"/>
        <v>23805839253697.684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23805839253697.684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99190996890.407013</v>
      </c>
      <c r="L4301" s="455">
        <f t="shared" ca="1" si="182"/>
        <v>23905030250588.09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23905030250588.09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99604292710.783707</v>
      </c>
      <c r="L4302" s="455">
        <f t="shared" ca="1" si="182"/>
        <v>24004634543298.875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24004634543298.875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100019310597.07864</v>
      </c>
      <c r="L4303" s="455">
        <f t="shared" ca="1" si="182"/>
        <v>24104653853895.953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24104653853895.953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100436057724.56647</v>
      </c>
      <c r="L4304" s="455">
        <f t="shared" ca="1" si="182"/>
        <v>24205089911620.52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24205089911620.52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100854541298.41882</v>
      </c>
      <c r="L4305" s="455">
        <f t="shared" ca="1" si="182"/>
        <v>24305944452918.938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24305944452918.938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101274768553.8289</v>
      </c>
      <c r="L4306" s="455">
        <f t="shared" ca="1" si="182"/>
        <v>24407219221472.766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24407219221472.766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101696746756.13652</v>
      </c>
      <c r="L4307" s="455">
        <f t="shared" ca="1" si="182"/>
        <v>24508915968228.902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24508915968228.902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102120483200.95377</v>
      </c>
      <c r="L4308" s="455">
        <f t="shared" ca="1" si="182"/>
        <v>24611036451429.855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24611036451429.855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102545985214.29106</v>
      </c>
      <c r="L4309" s="455">
        <f t="shared" ca="1" si="182"/>
        <v>24713582436644.148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24713582436644.148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102973260152.68394</v>
      </c>
      <c r="L4310" s="455">
        <f t="shared" ca="1" si="182"/>
        <v>24816555696796.832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24816555696796.832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103402315403.32013</v>
      </c>
      <c r="L4311" s="455">
        <f t="shared" ca="1" si="182"/>
        <v>24919958012200.152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24919958012200.152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103833158384.1673</v>
      </c>
      <c r="L4312" s="455">
        <f t="shared" ca="1" si="182"/>
        <v>25023791170584.32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25023791170584.32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104265796544.10133</v>
      </c>
      <c r="L4313" s="455">
        <f t="shared" ca="1" si="182"/>
        <v>25128056967128.422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25128056967128.422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104700237363.0351</v>
      </c>
      <c r="L4314" s="455">
        <f t="shared" ca="1" si="182"/>
        <v>25232757204491.457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25232757204491.457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105136488352.04773</v>
      </c>
      <c r="L4315" s="455">
        <f t="shared" ca="1" si="182"/>
        <v>25337893692843.504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25337893692843.504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105574557053.5146</v>
      </c>
      <c r="L4316" s="455">
        <f t="shared" ca="1" si="182"/>
        <v>25443468249897.02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25443468249897.02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106014451041.23758</v>
      </c>
      <c r="L4317" s="455">
        <f t="shared" ca="1" si="182"/>
        <v>25549482700938.258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25549482700938.258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106456177920.57608</v>
      </c>
      <c r="L4318" s="455">
        <f t="shared" ca="1" si="182"/>
        <v>25655938878858.832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25655938878858.832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106899745328.57846</v>
      </c>
      <c r="L4319" s="455">
        <f t="shared" ca="1" si="182"/>
        <v>25762838624187.41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25762838624187.41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107345160934.11421</v>
      </c>
      <c r="L4320" s="455">
        <f t="shared" ca="1" si="182"/>
        <v>25870183785121.523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25870183785121.523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107792432438.00635</v>
      </c>
      <c r="L4321" s="455">
        <f t="shared" ca="1" si="182"/>
        <v>25977976217559.531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25977976217559.531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108241567573.16472</v>
      </c>
      <c r="L4322" s="455">
        <f t="shared" ca="1" si="182"/>
        <v>26086217785132.695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26086217785132.695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108692574104.71956</v>
      </c>
      <c r="L4323" s="455">
        <f t="shared" ca="1" si="182"/>
        <v>26194910359237.414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26194910359237.414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109145459830.15588</v>
      </c>
      <c r="L4324" s="455">
        <f t="shared" ca="1" si="182"/>
        <v>26304055819067.57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26304055819067.57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109600232579.44821</v>
      </c>
      <c r="L4325" s="455">
        <f t="shared" ca="1" si="182"/>
        <v>26413656051647.02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26413656051647.02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110056900215.19591</v>
      </c>
      <c r="L4326" s="455">
        <f t="shared" ca="1" si="182"/>
        <v>26523712951862.215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26523712951862.215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110515470632.75923</v>
      </c>
      <c r="L4327" s="455">
        <f t="shared" ca="1" si="182"/>
        <v>26634228422494.973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26634228422494.973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110975951760.39572</v>
      </c>
      <c r="L4328" s="455">
        <f t="shared" ca="1" si="182"/>
        <v>26745204374255.367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26745204374255.367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111438351559.39735</v>
      </c>
      <c r="L4329" s="455">
        <f t="shared" ca="1" si="182"/>
        <v>26856642725814.766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26856642725814.766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111902678024.2282</v>
      </c>
      <c r="L4330" s="455">
        <f t="shared" ca="1" si="182"/>
        <v>26968545403838.992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26968545403838.992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112368939182.66246</v>
      </c>
      <c r="L4331" s="455">
        <f t="shared" ca="1" si="182"/>
        <v>27080914343021.656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27080914343021.656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112837143095.92357</v>
      </c>
      <c r="L4332" s="455">
        <f t="shared" ca="1" si="182"/>
        <v>27193751486117.578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27193751486117.578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113307297858.82324</v>
      </c>
      <c r="L4333" s="455">
        <f t="shared" ca="1" si="182"/>
        <v>27307058783976.402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27307058783976.402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113779411599.90167</v>
      </c>
      <c r="L4334" s="455">
        <f t="shared" ca="1" si="182"/>
        <v>27420838195576.305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27420838195576.305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114253492481.56795</v>
      </c>
      <c r="L4335" s="455">
        <f t="shared" ca="1" si="182"/>
        <v>27535091688057.871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27535091688057.871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114729548700.24113</v>
      </c>
      <c r="L4336" s="455">
        <f t="shared" ca="1" si="182"/>
        <v>27649821236758.113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27649821236758.113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115207588486.49213</v>
      </c>
      <c r="L4337" s="455">
        <f t="shared" ca="1" si="182"/>
        <v>27765028825244.605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27765028825244.605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115687620105.18587</v>
      </c>
      <c r="L4338" s="455">
        <f t="shared" ca="1" si="182"/>
        <v>27880716445349.793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27880716445349.793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116169651855.62413</v>
      </c>
      <c r="L4339" s="455">
        <f t="shared" ca="1" si="182"/>
        <v>27996886097205.418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27996886097205.418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116653692071.68925</v>
      </c>
      <c r="L4340" s="455">
        <f t="shared" ca="1" si="182"/>
        <v>28113539789277.105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28113539789277.105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117139749121.98793</v>
      </c>
      <c r="L4341" s="455">
        <f t="shared" ca="1" si="182"/>
        <v>28230679538399.094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28230679538399.094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117627831409.99622</v>
      </c>
      <c r="L4342" s="455">
        <f t="shared" ca="1" si="182"/>
        <v>28348307369809.09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28348307369809.09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118117947374.20453</v>
      </c>
      <c r="L4343" s="455">
        <f t="shared" ref="L4343:L4597" ca="1" si="187">I4343-J4343+K4343</f>
        <v>28466425317183.293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28466425317183.293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118610105488.2637</v>
      </c>
      <c r="L4344" s="455">
        <f t="shared" ca="1" si="187"/>
        <v>28585035422671.559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28585035422671.559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119104314261.13148</v>
      </c>
      <c r="L4345" s="455">
        <f t="shared" ca="1" si="187"/>
        <v>28704139736932.691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28704139736932.691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119600582237.21956</v>
      </c>
      <c r="L4346" s="455">
        <f t="shared" ca="1" si="187"/>
        <v>28823740319169.91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28823740319169.91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120098917996.54129</v>
      </c>
      <c r="L4347" s="455">
        <f t="shared" ca="1" si="187"/>
        <v>28943839237166.453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28943839237166.453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120599330154.86021</v>
      </c>
      <c r="L4348" s="455">
        <f t="shared" ca="1" si="187"/>
        <v>29064438567321.313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29064438567321.313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121101827363.83879</v>
      </c>
      <c r="L4349" s="455">
        <f t="shared" ca="1" si="187"/>
        <v>29185540394685.152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29185540394685.152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121606418311.18811</v>
      </c>
      <c r="L4350" s="455">
        <f t="shared" ca="1" si="187"/>
        <v>29307146812996.34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29307146812996.34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122113111720.81808</v>
      </c>
      <c r="L4351" s="455">
        <f t="shared" ca="1" si="187"/>
        <v>29429259924717.156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29429259924717.156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122621916352.98814</v>
      </c>
      <c r="L4352" s="455">
        <f t="shared" ca="1" si="187"/>
        <v>29551881841070.145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29551881841070.145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123132841004.45894</v>
      </c>
      <c r="L4353" s="455">
        <f t="shared" ca="1" si="187"/>
        <v>29675014682074.602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29675014682074.602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123645894508.64418</v>
      </c>
      <c r="L4354" s="455">
        <f t="shared" ca="1" si="187"/>
        <v>29798660576583.246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29798660576583.246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124161085735.76352</v>
      </c>
      <c r="L4355" s="455">
        <f t="shared" ca="1" si="187"/>
        <v>29922821662319.008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29922821662319.008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124678423592.99585</v>
      </c>
      <c r="L4356" s="455">
        <f t="shared" ca="1" si="187"/>
        <v>30047500085912.004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30047500085912.004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125197917024.63336</v>
      </c>
      <c r="L4357" s="455">
        <f t="shared" ca="1" si="187"/>
        <v>30172698002936.637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30172698002936.637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125719575012.23598</v>
      </c>
      <c r="L4358" s="455">
        <f t="shared" ca="1" si="187"/>
        <v>30298417577948.871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30298417577948.871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126243406574.78696</v>
      </c>
      <c r="L4359" s="455">
        <f t="shared" ca="1" si="187"/>
        <v>30424660984523.656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30424660984523.656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126769420768.84857</v>
      </c>
      <c r="L4360" s="455">
        <f t="shared" ca="1" si="187"/>
        <v>30551430405292.504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30551430405292.504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127297626688.71877</v>
      </c>
      <c r="L4361" s="455">
        <f t="shared" ca="1" si="187"/>
        <v>30678728031981.223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30678728031981.223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127828033466.58844</v>
      </c>
      <c r="L4362" s="455">
        <f t="shared" ca="1" si="187"/>
        <v>30806556065447.813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30806556065447.813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128360650272.69922</v>
      </c>
      <c r="L4363" s="455">
        <f t="shared" ca="1" si="187"/>
        <v>30934916715720.512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30934916715720.512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128895486315.50214</v>
      </c>
      <c r="L4364" s="455">
        <f t="shared" ca="1" si="187"/>
        <v>31063812202036.016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31063812202036.016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129432550841.81674</v>
      </c>
      <c r="L4365" s="455">
        <f t="shared" ca="1" si="187"/>
        <v>31193244752877.832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31193244752877.832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129971853136.99097</v>
      </c>
      <c r="L4366" s="455">
        <f t="shared" ca="1" si="187"/>
        <v>31323216606014.824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31323216606014.824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130513402525.06175</v>
      </c>
      <c r="L4367" s="455">
        <f t="shared" ca="1" si="187"/>
        <v>31453730008539.887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31453730008539.887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131057208368.91621</v>
      </c>
      <c r="L4368" s="455">
        <f t="shared" ca="1" si="187"/>
        <v>31584787216908.805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31584787216908.805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131603280070.45334</v>
      </c>
      <c r="L4369" s="455">
        <f t="shared" ca="1" si="187"/>
        <v>31716390496979.258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31716390496979.258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132151627070.74689</v>
      </c>
      <c r="L4370" s="455">
        <f t="shared" ca="1" si="187"/>
        <v>31848542124050.004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31848542124050.004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132702258850.20834</v>
      </c>
      <c r="L4371" s="455">
        <f t="shared" ca="1" si="187"/>
        <v>31981244382900.211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31981244382900.211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133255184928.75087</v>
      </c>
      <c r="L4372" s="455">
        <f t="shared" ca="1" si="187"/>
        <v>32114499567828.961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32114499567828.961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133810414865.95399</v>
      </c>
      <c r="L4373" s="455">
        <f t="shared" ca="1" si="187"/>
        <v>32248309982694.914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32248309982694.914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134367958261.22879</v>
      </c>
      <c r="L4374" s="455">
        <f t="shared" ca="1" si="187"/>
        <v>32382677940956.145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32382677940956.145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134927824753.98393</v>
      </c>
      <c r="L4375" s="455">
        <f t="shared" ca="1" si="187"/>
        <v>32517605765710.129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32517605765710.129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135490024023.79219</v>
      </c>
      <c r="L4376" s="455">
        <f t="shared" ca="1" si="187"/>
        <v>32653095789733.922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32653095789733.922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136054565790.558</v>
      </c>
      <c r="L4377" s="455">
        <f t="shared" ca="1" si="187"/>
        <v>32789150355524.48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32789150355524.48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136621459814.68533</v>
      </c>
      <c r="L4378" s="455">
        <f t="shared" ca="1" si="187"/>
        <v>32925771815339.164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32925771815339.164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137190715897.24652</v>
      </c>
      <c r="L4379" s="455">
        <f t="shared" ca="1" si="187"/>
        <v>33062962531236.41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33062962531236.41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137762343880.1517</v>
      </c>
      <c r="L4380" s="455">
        <f t="shared" ca="1" si="187"/>
        <v>33200724875116.563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33200724875116.563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138336353646.31903</v>
      </c>
      <c r="L4381" s="455">
        <f t="shared" ca="1" si="187"/>
        <v>33339061228762.883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33339061228762.883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138912755119.84534</v>
      </c>
      <c r="L4382" s="455">
        <f t="shared" ca="1" si="187"/>
        <v>33477973983882.727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33477973983882.727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139491558266.17801</v>
      </c>
      <c r="L4383" s="455">
        <f t="shared" ca="1" si="187"/>
        <v>33617465542148.906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33617465542148.906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140072773092.28711</v>
      </c>
      <c r="L4384" s="455">
        <f t="shared" ca="1" si="187"/>
        <v>33757538315241.195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33757538315241.195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140656409646.83832</v>
      </c>
      <c r="L4385" s="455">
        <f t="shared" ca="1" si="187"/>
        <v>33898194724888.035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33898194724888.035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141242478020.36682</v>
      </c>
      <c r="L4386" s="455">
        <f t="shared" ca="1" si="187"/>
        <v>34039437202908.402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34039437202908.402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141830988345.45166</v>
      </c>
      <c r="L4387" s="455">
        <f t="shared" ca="1" si="187"/>
        <v>34181268191253.855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34181268191253.855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142421950796.89105</v>
      </c>
      <c r="L4388" s="455">
        <f t="shared" ca="1" si="187"/>
        <v>34323690142050.746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34323690142050.746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143015375591.87811</v>
      </c>
      <c r="L4389" s="455">
        <f t="shared" ca="1" si="187"/>
        <v>34466705517642.625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34466705517642.625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143611272990.17761</v>
      </c>
      <c r="L4390" s="455">
        <f t="shared" ca="1" si="187"/>
        <v>34610316790632.801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34610316790632.801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144209653294.30334</v>
      </c>
      <c r="L4391" s="455">
        <f t="shared" ca="1" si="187"/>
        <v>34754526443927.105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34754526443927.105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144810526849.69626</v>
      </c>
      <c r="L4392" s="455">
        <f t="shared" ca="1" si="187"/>
        <v>34899336970776.801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34899336970776.801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145413904044.90332</v>
      </c>
      <c r="L4393" s="455">
        <f t="shared" ca="1" si="187"/>
        <v>35044750874821.703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35044750874821.703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146019795311.75711</v>
      </c>
      <c r="L4394" s="455">
        <f t="shared" ca="1" si="187"/>
        <v>35190770670133.461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35190770670133.461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146628211125.55609</v>
      </c>
      <c r="L4395" s="455">
        <f t="shared" ca="1" si="187"/>
        <v>35337398881259.016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35337398881259.016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147239162005.24591</v>
      </c>
      <c r="L4396" s="455">
        <f t="shared" ca="1" si="187"/>
        <v>35484638043264.258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35484638043264.258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147852658513.60107</v>
      </c>
      <c r="L4397" s="455">
        <f t="shared" ca="1" si="187"/>
        <v>35632490701777.859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35632490701777.859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148468711257.40775</v>
      </c>
      <c r="L4398" s="455">
        <f t="shared" ca="1" si="187"/>
        <v>35780959413035.266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35780959413035.266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149087330887.64694</v>
      </c>
      <c r="L4399" s="455">
        <f t="shared" ca="1" si="187"/>
        <v>35930046743922.914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35930046743922.914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149708528099.6788</v>
      </c>
      <c r="L4400" s="455">
        <f t="shared" ca="1" si="187"/>
        <v>36079755272022.594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36079755272022.594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150332313633.42746</v>
      </c>
      <c r="L4401" s="455">
        <f t="shared" ca="1" si="187"/>
        <v>36230087585656.023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36230087585656.023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150958698273.56677</v>
      </c>
      <c r="L4402" s="455">
        <f t="shared" ca="1" si="187"/>
        <v>36381046283929.594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36381046283929.594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151587692849.70663</v>
      </c>
      <c r="L4403" s="455">
        <f t="shared" ca="1" si="187"/>
        <v>36532633976779.297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36532633976779.297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152219308236.58041</v>
      </c>
      <c r="L4404" s="455">
        <f t="shared" ca="1" si="187"/>
        <v>36684853285015.875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36684853285015.875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152853555354.23282</v>
      </c>
      <c r="L4405" s="455">
        <f t="shared" ca="1" si="187"/>
        <v>36837706840370.109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36837706840370.109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153490445168.2088</v>
      </c>
      <c r="L4406" s="455">
        <f t="shared" ca="1" si="187"/>
        <v>36991197285538.32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36991197285538.32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154129988689.74301</v>
      </c>
      <c r="L4407" s="455">
        <f t="shared" ca="1" si="187"/>
        <v>37145327274228.063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37145327274228.063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154772196975.95026</v>
      </c>
      <c r="L4408" s="455">
        <f t="shared" ca="1" si="187"/>
        <v>37300099471204.016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37300099471204.016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155417081130.01672</v>
      </c>
      <c r="L4409" s="455">
        <f t="shared" ca="1" si="187"/>
        <v>37455516552334.031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37455516552334.031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156064652301.39178</v>
      </c>
      <c r="L4410" s="455">
        <f t="shared" ca="1" si="187"/>
        <v>37611581204635.422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37611581204635.422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156714921685.98093</v>
      </c>
      <c r="L4411" s="455">
        <f t="shared" ca="1" si="187"/>
        <v>37768296126321.406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37768296126321.406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157367900526.3392</v>
      </c>
      <c r="L4412" s="455">
        <f t="shared" ca="1" si="187"/>
        <v>37925664026847.742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37925664026847.742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158023600111.8656</v>
      </c>
      <c r="L4413" s="455">
        <f t="shared" ca="1" si="187"/>
        <v>38083687626959.609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38083687626959.609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158682031778.99838</v>
      </c>
      <c r="L4414" s="455">
        <f t="shared" ca="1" si="187"/>
        <v>38242369658738.609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38242369658738.609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159343206911.41086</v>
      </c>
      <c r="L4415" s="455">
        <f t="shared" ca="1" si="187"/>
        <v>38401712865650.023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38401712865650.023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160007136940.20844</v>
      </c>
      <c r="L4416" s="455">
        <f t="shared" ca="1" si="187"/>
        <v>38561720002590.234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38561720002590.234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160673833344.12598</v>
      </c>
      <c r="L4417" s="455">
        <f t="shared" ca="1" si="187"/>
        <v>38722393835934.359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38722393835934.359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161343307649.7265</v>
      </c>
      <c r="L4418" s="455">
        <f t="shared" ca="1" si="187"/>
        <v>38883737143584.086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38883737143584.086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162015571431.60034</v>
      </c>
      <c r="L4419" s="455">
        <f t="shared" ca="1" si="187"/>
        <v>39045752715015.688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39045752715015.688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162690636312.56537</v>
      </c>
      <c r="L4420" s="455">
        <f t="shared" ca="1" si="187"/>
        <v>39208443351328.25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39208443351328.25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163368513963.86771</v>
      </c>
      <c r="L4421" s="455">
        <f t="shared" ca="1" si="187"/>
        <v>39371811865292.117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39371811865292.117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164049216105.38382</v>
      </c>
      <c r="L4422" s="455">
        <f t="shared" ca="1" si="187"/>
        <v>39535861081397.5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39535861081397.5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164732754505.82291</v>
      </c>
      <c r="L4423" s="455">
        <f t="shared" ca="1" si="187"/>
        <v>39700593835903.32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39700593835903.32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165419140982.93051</v>
      </c>
      <c r="L4424" s="455">
        <f t="shared" ca="1" si="187"/>
        <v>39866012976886.25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39866012976886.25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166108387403.69272</v>
      </c>
      <c r="L4425" s="455">
        <f t="shared" ca="1" si="187"/>
        <v>40032121364289.945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40032121364289.945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166800505684.54144</v>
      </c>
      <c r="L4426" s="455">
        <f t="shared" ca="1" si="187"/>
        <v>40198921869974.484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40198921869974.484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167495507791.56036</v>
      </c>
      <c r="L4427" s="455">
        <f t="shared" ca="1" si="187"/>
        <v>40366417377766.047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40366417377766.047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168193405740.69186</v>
      </c>
      <c r="L4428" s="455">
        <f t="shared" ca="1" si="187"/>
        <v>40534610783506.742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40534610783506.742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168894211597.94476</v>
      </c>
      <c r="L4429" s="455">
        <f t="shared" ca="1" si="187"/>
        <v>40703504995104.688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40703504995104.688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169597937479.60287</v>
      </c>
      <c r="L4430" s="455">
        <f t="shared" ca="1" si="187"/>
        <v>40873102932584.289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40873102932584.289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170304595552.43454</v>
      </c>
      <c r="L4431" s="455">
        <f t="shared" ca="1" si="187"/>
        <v>41043407528136.727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41043407528136.727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171014198033.90302</v>
      </c>
      <c r="L4432" s="455">
        <f t="shared" ca="1" si="187"/>
        <v>41214421726170.633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41214421726170.633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171726757192.37762</v>
      </c>
      <c r="L4433" s="455">
        <f t="shared" ca="1" si="187"/>
        <v>41386148483363.008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41386148483363.008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172442285347.34586</v>
      </c>
      <c r="L4434" s="455">
        <f t="shared" ca="1" si="187"/>
        <v>41558590768710.352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41558590768710.352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173160794869.62646</v>
      </c>
      <c r="L4435" s="455">
        <f t="shared" ca="1" si="187"/>
        <v>41731751563579.977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41731751563579.977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173882298181.58322</v>
      </c>
      <c r="L4436" s="455">
        <f t="shared" ca="1" si="187"/>
        <v>41905633861761.563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41905633861761.563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174606807757.33984</v>
      </c>
      <c r="L4437" s="455">
        <f t="shared" ca="1" si="187"/>
        <v>42080240669518.906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42080240669518.906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175334336122.99545</v>
      </c>
      <c r="L4438" s="455">
        <f t="shared" ca="1" si="187"/>
        <v>42255575005641.898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42255575005641.898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176064895856.84125</v>
      </c>
      <c r="L4439" s="455">
        <f t="shared" ca="1" si="187"/>
        <v>42431639901498.742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42431639901498.742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176798499589.57809</v>
      </c>
      <c r="L4440" s="455">
        <f t="shared" ca="1" si="187"/>
        <v>42608438401088.32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42608438401088.32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177535160004.53467</v>
      </c>
      <c r="L4441" s="455">
        <f t="shared" ca="1" si="187"/>
        <v>42785973561092.852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42785973561092.852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178274889837.88687</v>
      </c>
      <c r="L4442" s="455">
        <f t="shared" ca="1" si="187"/>
        <v>42964248450930.742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42964248450930.742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179017701878.87808</v>
      </c>
      <c r="L4443" s="455">
        <f t="shared" ca="1" si="187"/>
        <v>43143266152809.617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43143266152809.617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179763608970.04007</v>
      </c>
      <c r="L4444" s="455">
        <f t="shared" ca="1" si="187"/>
        <v>43323029761779.656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43323029761779.656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180512624007.41522</v>
      </c>
      <c r="L4445" s="455">
        <f t="shared" ca="1" si="187"/>
        <v>43503542385787.07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43503542385787.07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181264759940.77945</v>
      </c>
      <c r="L4446" s="455">
        <f t="shared" ca="1" si="187"/>
        <v>43684807145727.852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43684807145727.852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182020029773.86606</v>
      </c>
      <c r="L4447" s="455">
        <f t="shared" ca="1" si="187"/>
        <v>43866827175501.719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43866827175501.719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182778446564.59048</v>
      </c>
      <c r="L4448" s="455">
        <f t="shared" ca="1" si="187"/>
        <v>44049605622066.313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44049605622066.313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183540023425.27631</v>
      </c>
      <c r="L4449" s="455">
        <f t="shared" ca="1" si="187"/>
        <v>44233145645491.586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44233145645491.586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184304773522.88159</v>
      </c>
      <c r="L4450" s="455">
        <f t="shared" ca="1" si="187"/>
        <v>44417450419014.469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44417450419014.469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185072710079.22696</v>
      </c>
      <c r="L4451" s="455">
        <f t="shared" ca="1" si="187"/>
        <v>44602523129093.695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44602523129093.695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185843846371.22372</v>
      </c>
      <c r="L4452" s="455">
        <f t="shared" ca="1" si="187"/>
        <v>44788366975464.922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44788366975464.922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186618195731.10385</v>
      </c>
      <c r="L4453" s="455">
        <f t="shared" ca="1" si="187"/>
        <v>44974985171196.023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44974985171196.023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187395771546.65009</v>
      </c>
      <c r="L4454" s="455">
        <f t="shared" ca="1" si="187"/>
        <v>45162380942742.672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45162380942742.672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188176587261.4278</v>
      </c>
      <c r="L4455" s="455">
        <f t="shared" ca="1" si="187"/>
        <v>45350557530004.102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45350557530004.102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188960656375.01709</v>
      </c>
      <c r="L4456" s="455">
        <f t="shared" ca="1" si="187"/>
        <v>45539518186379.117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45539518186379.117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189747992443.24631</v>
      </c>
      <c r="L4457" s="455">
        <f t="shared" ca="1" si="187"/>
        <v>45729266178822.367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45729266178822.367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190538609078.42651</v>
      </c>
      <c r="L4458" s="455">
        <f t="shared" ca="1" si="187"/>
        <v>45919804787900.797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45919804787900.797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191332519949.58664</v>
      </c>
      <c r="L4459" s="455">
        <f t="shared" ca="1" si="187"/>
        <v>46111137307850.383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46111137307850.383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192129738782.70993</v>
      </c>
      <c r="L4460" s="455">
        <f t="shared" ca="1" si="187"/>
        <v>46303267046633.094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46303267046633.094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192930279360.97122</v>
      </c>
      <c r="L4461" s="455">
        <f t="shared" ca="1" si="187"/>
        <v>46496197325994.063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46496197325994.063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193734155524.97525</v>
      </c>
      <c r="L4462" s="455">
        <f t="shared" ca="1" si="187"/>
        <v>46689931481519.039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46689931481519.039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194541381172.996</v>
      </c>
      <c r="L4463" s="455">
        <f t="shared" ca="1" si="187"/>
        <v>46884472862692.031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46884472862692.031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195351970261.2168</v>
      </c>
      <c r="L4464" s="455">
        <f t="shared" ca="1" si="187"/>
        <v>47079824832953.25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47079824832953.25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196165936803.97186</v>
      </c>
      <c r="L4465" s="455">
        <f t="shared" ca="1" si="187"/>
        <v>47275990769757.219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47275990769757.219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196983294873.9884</v>
      </c>
      <c r="L4466" s="455">
        <f t="shared" ca="1" si="187"/>
        <v>47472974064631.211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47472974064631.211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197804058602.63004</v>
      </c>
      <c r="L4467" s="455">
        <f t="shared" ca="1" si="187"/>
        <v>47670778123233.844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47670778123233.844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198628242180.14102</v>
      </c>
      <c r="L4468" s="455">
        <f t="shared" ca="1" si="187"/>
        <v>47869406365413.984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47869406365413.984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199455859855.8916</v>
      </c>
      <c r="L4469" s="455">
        <f t="shared" ca="1" si="187"/>
        <v>48068862225269.875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48068862225269.875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200286925938.62448</v>
      </c>
      <c r="L4470" s="455">
        <f t="shared" ca="1" si="187"/>
        <v>48269149151208.5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48269149151208.5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201121454796.70209</v>
      </c>
      <c r="L4471" s="455">
        <f t="shared" ca="1" si="187"/>
        <v>48470270606005.203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48470270606005.203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201959460858.35501</v>
      </c>
      <c r="L4472" s="455">
        <f t="shared" ca="1" si="187"/>
        <v>48672230066863.555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48672230066863.555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202800958611.93149</v>
      </c>
      <c r="L4473" s="455">
        <f t="shared" ca="1" si="187"/>
        <v>48875031025475.484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48875031025475.484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203645962606.14786</v>
      </c>
      <c r="L4474" s="455">
        <f t="shared" ca="1" si="187"/>
        <v>49078676988081.633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49078676988081.633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204494487450.34015</v>
      </c>
      <c r="L4475" s="455">
        <f t="shared" ca="1" si="187"/>
        <v>49283171475531.977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49283171475531.977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205346547814.71655</v>
      </c>
      <c r="L4476" s="455">
        <f t="shared" ca="1" si="187"/>
        <v>49488518023346.695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49488518023346.695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206202158430.61124</v>
      </c>
      <c r="L4477" s="455">
        <f t="shared" ca="1" si="187"/>
        <v>49694720181777.305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49694720181777.305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207061334090.73877</v>
      </c>
      <c r="L4478" s="455">
        <f t="shared" ca="1" si="187"/>
        <v>49901781515868.047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49901781515868.047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207924089649.4502</v>
      </c>
      <c r="L4479" s="455">
        <f t="shared" ca="1" si="187"/>
        <v>50109705605517.5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50109705605517.5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208790440022.98959</v>
      </c>
      <c r="L4480" s="455">
        <f t="shared" ca="1" si="187"/>
        <v>50318496045540.492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50318496045540.492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209660400189.75204</v>
      </c>
      <c r="L4481" s="455">
        <f t="shared" ca="1" si="187"/>
        <v>50528156445730.242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50528156445730.242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210533985190.54266</v>
      </c>
      <c r="L4482" s="455">
        <f t="shared" ca="1" si="187"/>
        <v>50738690430920.781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50738690430920.781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211411210128.83658</v>
      </c>
      <c r="L4483" s="455">
        <f t="shared" ca="1" si="187"/>
        <v>50950101641049.617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50950101641049.617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212292090171.04007</v>
      </c>
      <c r="L4484" s="455">
        <f t="shared" ca="1" si="187"/>
        <v>51162393731220.656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51162393731220.656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213176640546.75275</v>
      </c>
      <c r="L4485" s="455">
        <f t="shared" ca="1" si="187"/>
        <v>51375570371767.406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51375570371767.406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214064876549.03085</v>
      </c>
      <c r="L4486" s="455">
        <f t="shared" ca="1" si="187"/>
        <v>51589635248316.438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51589635248316.438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214956813534.65182</v>
      </c>
      <c r="L4487" s="455">
        <f t="shared" ca="1" si="187"/>
        <v>51804592061851.086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51804592061851.086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215852466924.37952</v>
      </c>
      <c r="L4488" s="455">
        <f t="shared" ca="1" si="187"/>
        <v>52020444528775.469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52020444528775.469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216751852203.23111</v>
      </c>
      <c r="L4489" s="455">
        <f t="shared" ca="1" si="187"/>
        <v>52237196380978.703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52237196380978.703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217654984920.7446</v>
      </c>
      <c r="L4490" s="455">
        <f t="shared" ca="1" si="187"/>
        <v>52454851365899.445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52454851365899.445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218561880691.24768</v>
      </c>
      <c r="L4491" s="455">
        <f t="shared" ca="1" si="187"/>
        <v>52673413246590.695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52673413246590.695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219472555194.1279</v>
      </c>
      <c r="L4492" s="455">
        <f t="shared" ca="1" si="187"/>
        <v>52892885801784.82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52892885801784.82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220387024174.10342</v>
      </c>
      <c r="L4493" s="455">
        <f t="shared" ca="1" si="187"/>
        <v>53113272825958.922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53113272825958.922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221305303441.49551</v>
      </c>
      <c r="L4494" s="455">
        <f t="shared" ca="1" si="187"/>
        <v>53334578129400.414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53334578129400.414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222227408872.50171</v>
      </c>
      <c r="L4495" s="455">
        <f t="shared" ca="1" si="187"/>
        <v>53556805538272.914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53556805538272.914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223153356409.47046</v>
      </c>
      <c r="L4496" s="455">
        <f t="shared" ca="1" si="187"/>
        <v>53779958894682.383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53779958894682.383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224083162061.17661</v>
      </c>
      <c r="L4497" s="455">
        <f t="shared" ca="1" si="187"/>
        <v>54004042056743.563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54004042056743.563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225016841903.09818</v>
      </c>
      <c r="L4498" s="455">
        <f t="shared" ca="1" si="187"/>
        <v>54229058898646.664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54229058898646.664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225954412077.69443</v>
      </c>
      <c r="L4499" s="455">
        <f t="shared" ca="1" si="187"/>
        <v>54455013310724.359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54455013310724.359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226895888794.68481</v>
      </c>
      <c r="L4500" s="455">
        <f t="shared" ca="1" si="187"/>
        <v>54681909199519.047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54681909199519.047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227841288331.32935</v>
      </c>
      <c r="L4501" s="455">
        <f t="shared" ca="1" si="187"/>
        <v>54909750487850.375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54909750487850.375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228790627032.7099</v>
      </c>
      <c r="L4502" s="455">
        <f t="shared" ca="1" si="187"/>
        <v>55138541114883.086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55138541114883.086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229743921312.01285</v>
      </c>
      <c r="L4503" s="455">
        <f t="shared" ca="1" si="187"/>
        <v>55368285036195.102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55368285036195.102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230701187650.81293</v>
      </c>
      <c r="L4504" s="455">
        <f t="shared" ca="1" si="187"/>
        <v>55598986223845.914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55598986223845.914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231662442599.35797</v>
      </c>
      <c r="L4505" s="455">
        <f t="shared" ca="1" si="187"/>
        <v>55830648666445.273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55830648666445.273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232627702776.85535</v>
      </c>
      <c r="L4506" s="455">
        <f t="shared" ca="1" si="187"/>
        <v>56063276369222.125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56063276369222.125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233596984871.75882</v>
      </c>
      <c r="L4507" s="455">
        <f t="shared" ca="1" si="187"/>
        <v>56296873354093.883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56296873354093.883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234570305642.05783</v>
      </c>
      <c r="L4508" s="455">
        <f t="shared" ca="1" si="187"/>
        <v>56531443659735.938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56531443659735.938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235547681915.56641</v>
      </c>
      <c r="L4509" s="455">
        <f t="shared" ca="1" si="187"/>
        <v>56766991341651.5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56766991341651.5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236529130590.21457</v>
      </c>
      <c r="L4510" s="455">
        <f t="shared" ca="1" si="187"/>
        <v>57003520472241.711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57003520472241.711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237514668634.34048</v>
      </c>
      <c r="L4511" s="455">
        <f t="shared" ca="1" si="187"/>
        <v>57241035140876.055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57241035140876.055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238504313086.98355</v>
      </c>
      <c r="L4512" s="455">
        <f t="shared" ca="1" si="187"/>
        <v>57479539453963.039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57479539453963.039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239498081058.17932</v>
      </c>
      <c r="L4513" s="455">
        <f t="shared" ca="1" si="187"/>
        <v>57719037535021.219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57719037535021.219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240495989729.25504</v>
      </c>
      <c r="L4514" s="455">
        <f t="shared" ca="1" si="187"/>
        <v>57959533524750.477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57959533524750.477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241498056353.12695</v>
      </c>
      <c r="L4515" s="455">
        <f t="shared" ca="1" si="187"/>
        <v>58201031581103.602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58201031581103.602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242504298254.59833</v>
      </c>
      <c r="L4516" s="455">
        <f t="shared" ca="1" si="187"/>
        <v>58443535879358.203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58443535879358.203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243514732830.65915</v>
      </c>
      <c r="L4517" s="455">
        <f t="shared" ca="1" si="187"/>
        <v>58687050612188.859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58687050612188.859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244529377550.7869</v>
      </c>
      <c r="L4518" s="455">
        <f t="shared" ca="1" si="187"/>
        <v>58931579989739.648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58931579989739.648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245548249957.24857</v>
      </c>
      <c r="L4519" s="455">
        <f t="shared" ca="1" si="187"/>
        <v>59177128239696.898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59177128239696.898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246571367665.40378</v>
      </c>
      <c r="L4520" s="455">
        <f t="shared" ca="1" si="187"/>
        <v>59423699607362.305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59423699607362.305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247598748364.00955</v>
      </c>
      <c r="L4521" s="455">
        <f t="shared" ca="1" si="187"/>
        <v>59671298355726.313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59671298355726.313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248630409815.52631</v>
      </c>
      <c r="L4522" s="455">
        <f t="shared" ca="1" si="187"/>
        <v>59919928765541.836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59919928765541.836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249666369856.42435</v>
      </c>
      <c r="L4523" s="455">
        <f t="shared" ca="1" si="187"/>
        <v>60169595135398.258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60169595135398.258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250706646397.49274</v>
      </c>
      <c r="L4524" s="455">
        <f t="shared" ca="1" si="187"/>
        <v>60420301781795.75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60420301781795.75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251751257424.14896</v>
      </c>
      <c r="L4525" s="455">
        <f t="shared" ca="1" si="187"/>
        <v>60672053039219.898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60672053039219.898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252800220996.74957</v>
      </c>
      <c r="L4526" s="455">
        <f t="shared" ca="1" si="187"/>
        <v>60924853260216.648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60924853260216.648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253853555250.90271</v>
      </c>
      <c r="L4527" s="455">
        <f t="shared" ca="1" si="187"/>
        <v>61178706815467.555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61178706815467.555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254911278397.78146</v>
      </c>
      <c r="L4528" s="455">
        <f t="shared" ca="1" si="187"/>
        <v>61433618093865.336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61433618093865.336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255973408724.43893</v>
      </c>
      <c r="L4529" s="455">
        <f t="shared" ca="1" si="187"/>
        <v>61689591502589.773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61689591502589.773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257039964594.12402</v>
      </c>
      <c r="L4530" s="455">
        <f t="shared" ca="1" si="187"/>
        <v>61946631467183.898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61946631467183.898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258110964446.59958</v>
      </c>
      <c r="L4531" s="455">
        <f t="shared" ca="1" si="187"/>
        <v>62204742431630.5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62204742431630.5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259186426798.46045</v>
      </c>
      <c r="L4532" s="455">
        <f t="shared" ca="1" si="187"/>
        <v>62463928858428.961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62463928858428.961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260266370243.45401</v>
      </c>
      <c r="L4533" s="455">
        <f t="shared" ca="1" si="187"/>
        <v>62724195228672.414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62724195228672.414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261350813452.80173</v>
      </c>
      <c r="L4534" s="455">
        <f t="shared" ca="1" si="187"/>
        <v>62985546042125.219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62985546042125.219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262439775175.52173</v>
      </c>
      <c r="L4535" s="455">
        <f t="shared" ca="1" si="187"/>
        <v>63247985817300.742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63247985817300.742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263533274238.75311</v>
      </c>
      <c r="L4536" s="455">
        <f t="shared" ca="1" si="187"/>
        <v>63511519091539.492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63511519091539.492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264631329548.08124</v>
      </c>
      <c r="L4537" s="455">
        <f t="shared" ca="1" si="187"/>
        <v>63776150421087.57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63776150421087.57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265733960087.8649</v>
      </c>
      <c r="L4538" s="455">
        <f t="shared" ca="1" si="187"/>
        <v>64041884381175.438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64041884381175.438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266841184921.56433</v>
      </c>
      <c r="L4539" s="455">
        <f t="shared" ca="1" si="187"/>
        <v>64308725566097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64308725566097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267953023192.07083</v>
      </c>
      <c r="L4540" s="455">
        <f t="shared" ca="1" si="187"/>
        <v>64576678589289.07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64576678589289.07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269069494122.03778</v>
      </c>
      <c r="L4541" s="455">
        <f t="shared" ca="1" si="187"/>
        <v>64845748083411.109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64845748083411.109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270190617014.21295</v>
      </c>
      <c r="L4542" s="455">
        <f t="shared" ca="1" si="187"/>
        <v>65115938700425.32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65115938700425.32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271316411251.77213</v>
      </c>
      <c r="L4543" s="455">
        <f t="shared" ca="1" si="187"/>
        <v>65387255111677.094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65387255111677.094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272446896298.65454</v>
      </c>
      <c r="L4544" s="455">
        <f t="shared" ca="1" si="187"/>
        <v>65659702007975.75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65659702007975.75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273582091699.89896</v>
      </c>
      <c r="L4545" s="455">
        <f t="shared" ca="1" si="187"/>
        <v>65933284099675.648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65933284099675.648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274722017081.98187</v>
      </c>
      <c r="L4546" s="455">
        <f t="shared" ca="1" si="187"/>
        <v>66208006116757.633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66208006116757.633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275866692153.15674</v>
      </c>
      <c r="L4547" s="455">
        <f t="shared" ca="1" si="187"/>
        <v>66483872808910.789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66483872808910.789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277016136703.79498</v>
      </c>
      <c r="L4548" s="455">
        <f t="shared" ca="1" si="187"/>
        <v>66760888945614.586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66760888945614.586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278170370606.72742</v>
      </c>
      <c r="L4549" s="455">
        <f t="shared" ca="1" si="187"/>
        <v>67039059316221.313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67039059316221.313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279329413817.58881</v>
      </c>
      <c r="L4550" s="455">
        <f t="shared" ca="1" si="187"/>
        <v>67318388730038.898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67318388730038.898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280493286375.16211</v>
      </c>
      <c r="L4551" s="455">
        <f t="shared" ca="1" si="187"/>
        <v>67598882016414.063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67598882016414.063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281662008401.72528</v>
      </c>
      <c r="L4552" s="455">
        <f t="shared" ca="1" si="187"/>
        <v>67880544024815.789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67880544024815.789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282835600103.39917</v>
      </c>
      <c r="L4553" s="455">
        <f t="shared" ca="1" si="187"/>
        <v>68163379624919.188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68163379624919.188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284014081770.49658</v>
      </c>
      <c r="L4554" s="455">
        <f t="shared" ca="1" si="187"/>
        <v>68447393706689.688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68447393706689.688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285197473777.87372</v>
      </c>
      <c r="L4555" s="455">
        <f t="shared" ca="1" si="187"/>
        <v>68732591180467.563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68732591180467.563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286385796585.28149</v>
      </c>
      <c r="L4556" s="455">
        <f t="shared" ca="1" si="187"/>
        <v>69018976977052.844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69018976977052.844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287579070737.72015</v>
      </c>
      <c r="L4557" s="455">
        <f t="shared" ca="1" si="187"/>
        <v>69306556047790.563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69306556047790.563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288777316865.79401</v>
      </c>
      <c r="L4558" s="455">
        <f t="shared" ca="1" si="187"/>
        <v>69595333364656.359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69595333364656.359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289980555686.06812</v>
      </c>
      <c r="L4559" s="455">
        <f t="shared" ca="1" si="187"/>
        <v>69885313920342.43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69885313920342.43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291188808001.42676</v>
      </c>
      <c r="L4560" s="455">
        <f t="shared" ca="1" si="187"/>
        <v>70176502728343.859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70176502728343.859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292402094701.43274</v>
      </c>
      <c r="L4561" s="455">
        <f t="shared" ca="1" si="187"/>
        <v>70468904823045.297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70468904823045.297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293620436762.68872</v>
      </c>
      <c r="L4562" s="455">
        <f t="shared" ca="1" si="187"/>
        <v>70762525259807.984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70762525259807.984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294843855249.19995</v>
      </c>
      <c r="L4563" s="455">
        <f t="shared" ca="1" si="187"/>
        <v>71057369115057.188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71057369115057.188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296072371312.73828</v>
      </c>
      <c r="L4564" s="455">
        <f t="shared" ca="1" si="187"/>
        <v>71353441486369.922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71353441486369.922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297306006193.20801</v>
      </c>
      <c r="L4565" s="455">
        <f t="shared" ca="1" si="187"/>
        <v>71650747492563.125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71650747492563.125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298544781219.013</v>
      </c>
      <c r="L4566" s="455">
        <f t="shared" ca="1" si="187"/>
        <v>71949292273782.141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71949292273782.141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299788717807.4256</v>
      </c>
      <c r="L4567" s="455">
        <f t="shared" ca="1" si="187"/>
        <v>72249080991589.563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72249080991589.563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301037837464.95648</v>
      </c>
      <c r="L4568" s="455">
        <f t="shared" ca="1" si="187"/>
        <v>72550118829054.516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72550118829054.516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302292161787.72717</v>
      </c>
      <c r="L4569" s="455">
        <f t="shared" ca="1" si="187"/>
        <v>72852410990842.25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72852410990842.25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303551712461.84271</v>
      </c>
      <c r="L4570" s="455">
        <f t="shared" ca="1" si="187"/>
        <v>73155962703304.094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73155962703304.094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304816511263.76703</v>
      </c>
      <c r="L4571" s="455">
        <f t="shared" ca="1" si="187"/>
        <v>73460779214567.859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73460779214567.859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306086580060.6994</v>
      </c>
      <c r="L4572" s="455">
        <f t="shared" ca="1" si="187"/>
        <v>73766865794628.563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73766865794628.563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307361940810.95233</v>
      </c>
      <c r="L4573" s="455">
        <f t="shared" ca="1" si="187"/>
        <v>74074227735439.516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74074227735439.516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308642615564.3313</v>
      </c>
      <c r="L4574" s="455">
        <f t="shared" ca="1" si="187"/>
        <v>74382870351003.844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74382870351003.844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309928626462.51599</v>
      </c>
      <c r="L4575" s="455">
        <f t="shared" ca="1" si="187"/>
        <v>74692798977466.359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74692798977466.359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311219995739.44318</v>
      </c>
      <c r="L4576" s="455">
        <f t="shared" ca="1" si="187"/>
        <v>75004018973205.797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75004018973205.797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312516745721.6908</v>
      </c>
      <c r="L4577" s="455">
        <f t="shared" ca="1" si="187"/>
        <v>75316535718927.484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75316535718927.484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313818898828.8645</v>
      </c>
      <c r="L4578" s="455">
        <f t="shared" ca="1" si="187"/>
        <v>75630354617756.344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75630354617756.344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315126477573.98474</v>
      </c>
      <c r="L4579" s="455">
        <f t="shared" ca="1" si="187"/>
        <v>75945481095330.328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75945481095330.328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316439504563.87634</v>
      </c>
      <c r="L4580" s="455">
        <f t="shared" ca="1" si="187"/>
        <v>76261920599894.203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76261920599894.203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317758002499.5592</v>
      </c>
      <c r="L4581" s="455">
        <f t="shared" ca="1" si="187"/>
        <v>76579678602393.766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76579678602393.766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319081994176.64069</v>
      </c>
      <c r="L4582" s="455">
        <f t="shared" ca="1" si="187"/>
        <v>76898760596570.406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76898760596570.406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320411502485.71002</v>
      </c>
      <c r="L4583" s="455">
        <f t="shared" ca="1" si="187"/>
        <v>77219172099056.109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77219172099056.109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321746550412.73376</v>
      </c>
      <c r="L4584" s="455">
        <f t="shared" ca="1" si="187"/>
        <v>77540918649468.844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77540918649468.844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323087161039.45349</v>
      </c>
      <c r="L4585" s="455">
        <f t="shared" ca="1" si="187"/>
        <v>77864005810508.297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77864005810508.297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324433357543.78455</v>
      </c>
      <c r="L4586" s="455">
        <f t="shared" ca="1" si="187"/>
        <v>78188439168052.078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78188439168052.078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325785163200.21698</v>
      </c>
      <c r="L4587" s="455">
        <f t="shared" ca="1" si="187"/>
        <v>78514224331252.297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78514224331252.297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327142601380.2179</v>
      </c>
      <c r="L4588" s="455">
        <f t="shared" ca="1" si="187"/>
        <v>78841366932632.516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78841366932632.516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328505695552.6355</v>
      </c>
      <c r="L4589" s="455">
        <f t="shared" ca="1" si="187"/>
        <v>79169872628185.156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79169872628185.156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329874469284.1048</v>
      </c>
      <c r="L4590" s="455">
        <f t="shared" ca="1" si="187"/>
        <v>79499747097469.266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79499747097469.266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331248946239.45526</v>
      </c>
      <c r="L4591" s="455">
        <f t="shared" ca="1" si="187"/>
        <v>79830996043708.719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79830996043708.719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332629150182.11963</v>
      </c>
      <c r="L4592" s="455">
        <f t="shared" ca="1" si="187"/>
        <v>80163625193890.844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80163625193890.844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334015104974.54517</v>
      </c>
      <c r="L4593" s="455">
        <f t="shared" ca="1" si="187"/>
        <v>80497640298865.391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80497640298865.391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335406834578.60577</v>
      </c>
      <c r="L4594" s="455">
        <f t="shared" ca="1" si="187"/>
        <v>80833047133444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80833047133444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336804363056.01666</v>
      </c>
      <c r="L4595" s="455">
        <f t="shared" ca="1" si="187"/>
        <v>81169851496500.016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81169851496500.016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338207714568.75006</v>
      </c>
      <c r="L4596" s="455">
        <f t="shared" ca="1" si="187"/>
        <v>81508059211068.766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81508059211068.766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339616913379.45319</v>
      </c>
      <c r="L4597" s="455">
        <f t="shared" ca="1" si="187"/>
        <v>81847676124448.219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81847676124448.219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341031983851.86755</v>
      </c>
      <c r="L4598" s="455">
        <f t="shared" ref="L4598:L4852" ca="1" si="192">I4598-J4598+K4598</f>
        <v>82188708108300.094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82188708108300.094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342452950451.25037</v>
      </c>
      <c r="L4599" s="455">
        <f t="shared" ca="1" si="192"/>
        <v>82531161058751.344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82531161058751.344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343879837744.79724</v>
      </c>
      <c r="L4600" s="455">
        <f t="shared" ca="1" si="192"/>
        <v>82875040896496.141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82875040896496.141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345312670402.06726</v>
      </c>
      <c r="L4601" s="455">
        <f t="shared" ca="1" si="192"/>
        <v>83220353566898.203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83220353566898.203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346751473195.40918</v>
      </c>
      <c r="L4602" s="455">
        <f t="shared" ca="1" si="192"/>
        <v>83567105040093.609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83567105040093.609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348196271000.39001</v>
      </c>
      <c r="L4603" s="455">
        <f t="shared" ca="1" si="192"/>
        <v>83915301311094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83915301311094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349647088796.22498</v>
      </c>
      <c r="L4604" s="455">
        <f t="shared" ca="1" si="192"/>
        <v>84264948399890.219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84264948399890.219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351103951666.20923</v>
      </c>
      <c r="L4605" s="455">
        <f t="shared" ca="1" si="192"/>
        <v>84616052351556.422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84616052351556.422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352566884798.15173</v>
      </c>
      <c r="L4606" s="455">
        <f t="shared" ca="1" si="192"/>
        <v>84968619236354.578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84968619236354.578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354035913484.81073</v>
      </c>
      <c r="L4607" s="455">
        <f t="shared" ca="1" si="192"/>
        <v>85322655149839.391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85322655149839.391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355511063124.33081</v>
      </c>
      <c r="L4608" s="455">
        <f t="shared" ca="1" si="192"/>
        <v>85678166212963.719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85678166212963.719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356992359220.68213</v>
      </c>
      <c r="L4609" s="455">
        <f t="shared" ca="1" si="192"/>
        <v>86035158572184.406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86035158572184.406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358479827384.10168</v>
      </c>
      <c r="L4610" s="455">
        <f t="shared" ca="1" si="192"/>
        <v>86393638399568.516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86393638399568.516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359973493331.53546</v>
      </c>
      <c r="L4611" s="455">
        <f t="shared" ca="1" si="192"/>
        <v>86753611892900.047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86753611892900.047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361473382887.0835</v>
      </c>
      <c r="L4612" s="455">
        <f t="shared" ca="1" si="192"/>
        <v>87115085275787.125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87115085275787.125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362979521982.44635</v>
      </c>
      <c r="L4613" s="455">
        <f t="shared" ca="1" si="192"/>
        <v>87478064797769.578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87478064797769.578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364491936657.37323</v>
      </c>
      <c r="L4614" s="455">
        <f t="shared" ca="1" si="192"/>
        <v>87842556734426.953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87842556734426.953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366010653060.1123</v>
      </c>
      <c r="L4615" s="455">
        <f t="shared" ca="1" si="192"/>
        <v>88208567387487.063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88208567387487.063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367535697447.86273</v>
      </c>
      <c r="L4616" s="455">
        <f t="shared" ca="1" si="192"/>
        <v>88576103084934.922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88576103084934.922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369067096187.22882</v>
      </c>
      <c r="L4617" s="455">
        <f t="shared" ca="1" si="192"/>
        <v>88945170181122.156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88945170181122.156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370604875754.67566</v>
      </c>
      <c r="L4618" s="455">
        <f t="shared" ca="1" si="192"/>
        <v>89315775056876.828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89315775056876.828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372149062736.98676</v>
      </c>
      <c r="L4619" s="455">
        <f t="shared" ca="1" si="192"/>
        <v>89687924119613.813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89687924119613.813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373699683831.72424</v>
      </c>
      <c r="L4620" s="455">
        <f t="shared" ca="1" si="192"/>
        <v>90061623803445.531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90061623803445.531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375256765847.6897</v>
      </c>
      <c r="L4621" s="455">
        <f t="shared" ca="1" si="192"/>
        <v>90436880569293.219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90436880569293.219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376820335705.38843</v>
      </c>
      <c r="L4622" s="455">
        <f t="shared" ca="1" si="192"/>
        <v>90813700904998.609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90813700904998.609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378390420437.4942</v>
      </c>
      <c r="L4623" s="455">
        <f t="shared" ca="1" si="192"/>
        <v>91192091325436.109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91192091325436.109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379967047189.31714</v>
      </c>
      <c r="L4624" s="455">
        <f t="shared" ca="1" si="192"/>
        <v>91572058372625.422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91572058372625.422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381550243219.27258</v>
      </c>
      <c r="L4625" s="455">
        <f t="shared" ca="1" si="192"/>
        <v>91953608615844.688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91953608615844.688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383140035899.35284</v>
      </c>
      <c r="L4626" s="455">
        <f t="shared" ca="1" si="192"/>
        <v>92336748651744.047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92336748651744.047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384736452715.60022</v>
      </c>
      <c r="L4627" s="455">
        <f t="shared" ca="1" si="192"/>
        <v>92721485104459.641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92721485104459.641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386339521268.58185</v>
      </c>
      <c r="L4628" s="455">
        <f t="shared" ca="1" si="192"/>
        <v>93107824625728.219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93107824625728.219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387949269273.86755</v>
      </c>
      <c r="L4629" s="455">
        <f t="shared" ca="1" si="192"/>
        <v>93495773895002.094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93495773895002.094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389565724562.50873</v>
      </c>
      <c r="L4630" s="455">
        <f t="shared" ca="1" si="192"/>
        <v>93885339619564.609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93885339619564.609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391188915081.51923</v>
      </c>
      <c r="L4631" s="455">
        <f t="shared" ca="1" si="192"/>
        <v>94276528534646.125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94276528534646.125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392818868894.35883</v>
      </c>
      <c r="L4632" s="455">
        <f t="shared" ca="1" si="192"/>
        <v>94669347403540.484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94669347403540.484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394455614181.4187</v>
      </c>
      <c r="L4633" s="455">
        <f t="shared" ca="1" si="192"/>
        <v>95063803017721.906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95063803017721.906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396099179240.50793</v>
      </c>
      <c r="L4634" s="455">
        <f t="shared" ca="1" si="192"/>
        <v>95459902196962.422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95459902196962.422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397749592487.34344</v>
      </c>
      <c r="L4635" s="455">
        <f t="shared" ca="1" si="192"/>
        <v>95857651789449.766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95857651789449.766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399406882456.04071</v>
      </c>
      <c r="L4636" s="455">
        <f t="shared" ca="1" si="192"/>
        <v>96257058671905.813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96257058671905.813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401071077799.60754</v>
      </c>
      <c r="L4637" s="455">
        <f t="shared" ca="1" si="192"/>
        <v>96658129749705.422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96658129749705.422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402742207290.43927</v>
      </c>
      <c r="L4638" s="455">
        <f t="shared" ca="1" si="192"/>
        <v>97060871956995.859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97060871956995.859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404420299820.8161</v>
      </c>
      <c r="L4639" s="455">
        <f t="shared" ca="1" si="192"/>
        <v>97465292256816.672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97465292256816.672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406105384403.40277</v>
      </c>
      <c r="L4640" s="455">
        <f t="shared" ca="1" si="192"/>
        <v>97871397641220.078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97871397641220.078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407797490171.75031</v>
      </c>
      <c r="L4641" s="455">
        <f t="shared" ca="1" si="192"/>
        <v>98279195131391.828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98279195131391.828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409496646380.79926</v>
      </c>
      <c r="L4642" s="455">
        <f t="shared" ca="1" si="192"/>
        <v>98688691777772.625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98688691777772.625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411202882407.38593</v>
      </c>
      <c r="L4643" s="455">
        <f t="shared" ca="1" si="192"/>
        <v>99099894660180.016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99099894660180.016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412916227750.75006</v>
      </c>
      <c r="L4644" s="455">
        <f t="shared" ca="1" si="192"/>
        <v>99512810887930.766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99512810887930.766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414636712033.04486</v>
      </c>
      <c r="L4645" s="455">
        <f t="shared" ca="1" si="192"/>
        <v>99927447599963.813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99927447599963.813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416364364999.84924</v>
      </c>
      <c r="L4646" s="455">
        <f t="shared" ca="1" si="192"/>
        <v>100343811964963.66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100343811964963.66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418099216520.68188</v>
      </c>
      <c r="L4647" s="455">
        <f t="shared" ca="1" si="192"/>
        <v>100761911181484.34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100761911181484.34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419841296589.51807</v>
      </c>
      <c r="L4648" s="455">
        <f t="shared" ca="1" si="192"/>
        <v>101181752478073.86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101181752478073.86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421590635325.30774</v>
      </c>
      <c r="L4649" s="455">
        <f t="shared" ca="1" si="192"/>
        <v>101603343113399.17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101603343113399.17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423347262972.49652</v>
      </c>
      <c r="L4650" s="455">
        <f t="shared" ca="1" si="192"/>
        <v>102026690376371.67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102026690376371.67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425111209901.54865</v>
      </c>
      <c r="L4651" s="455">
        <f t="shared" ca="1" si="192"/>
        <v>102451801586273.22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102451801586273.22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426882506609.47174</v>
      </c>
      <c r="L4652" s="455">
        <f t="shared" ca="1" si="192"/>
        <v>102878684092882.69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102878684092882.69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428661183720.34454</v>
      </c>
      <c r="L4653" s="455">
        <f t="shared" ca="1" si="192"/>
        <v>103307345276603.03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103307345276603.03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430447271985.84595</v>
      </c>
      <c r="L4654" s="455">
        <f t="shared" ca="1" si="192"/>
        <v>103737792548588.88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103737792548588.88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432240802285.78699</v>
      </c>
      <c r="L4655" s="455">
        <f t="shared" ca="1" si="192"/>
        <v>104170033350874.66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104170033350874.66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434041805628.64441</v>
      </c>
      <c r="L4656" s="455">
        <f t="shared" ca="1" si="192"/>
        <v>104604075156503.3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104604075156503.3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435850313152.09705</v>
      </c>
      <c r="L4657" s="455">
        <f t="shared" ca="1" si="192"/>
        <v>105039925469655.39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105039925469655.39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437666356123.56415</v>
      </c>
      <c r="L4658" s="455">
        <f t="shared" ca="1" si="192"/>
        <v>105477591825778.95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105477591825778.95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439489965940.74561</v>
      </c>
      <c r="L4659" s="455">
        <f t="shared" ca="1" si="192"/>
        <v>105917081791719.7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105917081791719.7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441321174132.16541</v>
      </c>
      <c r="L4660" s="455">
        <f t="shared" ca="1" si="192"/>
        <v>106358402965851.88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106358402965851.88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443160012357.71613</v>
      </c>
      <c r="L4661" s="455">
        <f t="shared" ca="1" si="192"/>
        <v>106801562978209.59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106801562978209.59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445006512409.2066</v>
      </c>
      <c r="L4662" s="455">
        <f t="shared" ca="1" si="192"/>
        <v>107246569490618.8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107246569490618.8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446860706210.91162</v>
      </c>
      <c r="L4663" s="455">
        <f t="shared" ca="1" si="192"/>
        <v>107693430196829.7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107693430196829.7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448722625820.12378</v>
      </c>
      <c r="L4664" s="455">
        <f t="shared" ca="1" si="192"/>
        <v>108142152822649.83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108142152822649.83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450592303427.70758</v>
      </c>
      <c r="L4665" s="455">
        <f t="shared" ca="1" si="192"/>
        <v>108592745126077.53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108592745126077.53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452469771358.65637</v>
      </c>
      <c r="L4666" s="455">
        <f t="shared" ca="1" si="192"/>
        <v>109045214897436.19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109045214897436.19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454355062072.65076</v>
      </c>
      <c r="L4667" s="455">
        <f t="shared" ca="1" si="192"/>
        <v>109499569959508.84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109499569959508.84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456248208164.62018</v>
      </c>
      <c r="L4668" s="455">
        <f t="shared" ca="1" si="192"/>
        <v>109955818167673.47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109955818167673.47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458149242365.30615</v>
      </c>
      <c r="L4669" s="455">
        <f t="shared" ca="1" si="192"/>
        <v>110413967410038.78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110413967410038.78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460058197541.82825</v>
      </c>
      <c r="L4670" s="455">
        <f t="shared" ca="1" si="192"/>
        <v>110874025607580.61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110874025607580.61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461975106698.2525</v>
      </c>
      <c r="L4671" s="455">
        <f t="shared" ca="1" si="192"/>
        <v>111336000714278.86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111336000714278.86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463900002976.16199</v>
      </c>
      <c r="L4672" s="455">
        <f t="shared" ca="1" si="192"/>
        <v>111799900717255.02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111799900717255.02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465832919655.22925</v>
      </c>
      <c r="L4673" s="455">
        <f t="shared" ca="1" si="192"/>
        <v>112265733636910.25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112265733636910.25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467773890153.79272</v>
      </c>
      <c r="L4674" s="455">
        <f t="shared" ca="1" si="192"/>
        <v>112733507527064.05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112733507527064.05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469722948029.43359</v>
      </c>
      <c r="L4675" s="455">
        <f t="shared" ca="1" si="192"/>
        <v>113203230475093.48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113203230475093.48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471680126979.55615</v>
      </c>
      <c r="L4676" s="455">
        <f t="shared" ca="1" si="192"/>
        <v>113674910602073.05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113674910602073.05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473645460841.97101</v>
      </c>
      <c r="L4677" s="455">
        <f t="shared" ca="1" si="192"/>
        <v>114148556062915.02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114148556062915.02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475618983595.47925</v>
      </c>
      <c r="L4678" s="455">
        <f t="shared" ca="1" si="192"/>
        <v>114624175046510.5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114624175046510.5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477600729360.46039</v>
      </c>
      <c r="L4679" s="455">
        <f t="shared" ca="1" si="192"/>
        <v>115101775775870.95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115101775775870.95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479590732399.46228</v>
      </c>
      <c r="L4680" s="455">
        <f t="shared" ca="1" si="192"/>
        <v>115581366508270.42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115581366508270.42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481589027117.7934</v>
      </c>
      <c r="L4681" s="455">
        <f t="shared" ca="1" si="192"/>
        <v>116062955535388.22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116062955535388.22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483595648064.11755</v>
      </c>
      <c r="L4682" s="455">
        <f t="shared" ca="1" si="192"/>
        <v>116546551183452.34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116546551183452.34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485610629931.05133</v>
      </c>
      <c r="L4683" s="455">
        <f t="shared" ca="1" si="192"/>
        <v>117032161813383.39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117032161813383.39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487634007555.7641</v>
      </c>
      <c r="L4684" s="455">
        <f t="shared" ca="1" si="192"/>
        <v>117519795820939.16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117519795820939.16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489665815920.5799</v>
      </c>
      <c r="L4685" s="455">
        <f t="shared" ca="1" si="192"/>
        <v>118009461636859.73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118009461636859.73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491706090153.58215</v>
      </c>
      <c r="L4686" s="455">
        <f t="shared" ca="1" si="192"/>
        <v>118501167727013.31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118501167727013.31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493754865529.22211</v>
      </c>
      <c r="L4687" s="455">
        <f t="shared" ca="1" si="192"/>
        <v>118994922592542.53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118994922592542.53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495812177468.92712</v>
      </c>
      <c r="L4688" s="455">
        <f t="shared" ca="1" si="192"/>
        <v>119490734770011.45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119490734770011.45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497878061541.71442</v>
      </c>
      <c r="L4689" s="455">
        <f t="shared" ca="1" si="192"/>
        <v>119988612831553.17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119988612831553.17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499952553464.80487</v>
      </c>
      <c r="L4690" s="455">
        <f t="shared" ca="1" si="192"/>
        <v>120488565385017.98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120488565385017.98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502035689104.24158</v>
      </c>
      <c r="L4691" s="455">
        <f t="shared" ca="1" si="192"/>
        <v>120990601074122.22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120990601074122.22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504127504475.50916</v>
      </c>
      <c r="L4692" s="455">
        <f t="shared" ca="1" si="192"/>
        <v>121494728578597.73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121494728578597.73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506228035744.15723</v>
      </c>
      <c r="L4693" s="455">
        <f t="shared" ca="1" si="192"/>
        <v>122000956614341.89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122000956614341.89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508337319226.42456</v>
      </c>
      <c r="L4694" s="455">
        <f t="shared" ca="1" si="192"/>
        <v>122509293933568.31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122509293933568.31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510455391389.86804</v>
      </c>
      <c r="L4695" s="455">
        <f t="shared" ca="1" si="192"/>
        <v>123019749324958.19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123019749324958.19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512582288853.99243</v>
      </c>
      <c r="L4696" s="455">
        <f t="shared" ca="1" si="192"/>
        <v>123532331613812.19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123532331613812.19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514718048390.88403</v>
      </c>
      <c r="L4697" s="455">
        <f t="shared" ca="1" si="192"/>
        <v>124047049662203.08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124047049662203.08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516862706925.84613</v>
      </c>
      <c r="L4698" s="455">
        <f t="shared" ca="1" si="192"/>
        <v>124563912369128.92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124563912369128.92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519016301538.03711</v>
      </c>
      <c r="L4699" s="455">
        <f t="shared" ca="1" si="192"/>
        <v>125082928670666.95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125082928670666.95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521178869461.1123</v>
      </c>
      <c r="L4700" s="455">
        <f t="shared" ca="1" si="192"/>
        <v>125604107540128.06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125604107540128.06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523350448083.86688</v>
      </c>
      <c r="L4701" s="455">
        <f t="shared" ca="1" si="192"/>
        <v>126127457988211.92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126127457988211.92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525531074950.88293</v>
      </c>
      <c r="L4702" s="455">
        <f t="shared" ca="1" si="192"/>
        <v>126652989063162.81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126652989063162.81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527720787763.17841</v>
      </c>
      <c r="L4703" s="455">
        <f t="shared" ca="1" si="192"/>
        <v>127180709850925.98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127180709850925.98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529919624378.85828</v>
      </c>
      <c r="L4704" s="455">
        <f t="shared" ca="1" si="192"/>
        <v>127710629475304.84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127710629475304.84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532127622813.7702</v>
      </c>
      <c r="L4705" s="455">
        <f t="shared" ca="1" si="192"/>
        <v>128242757098118.61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128242757098118.61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534344821242.16089</v>
      </c>
      <c r="L4706" s="455">
        <f t="shared" ca="1" si="192"/>
        <v>128777101919360.77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128777101919360.77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536571257997.33649</v>
      </c>
      <c r="L4707" s="455">
        <f t="shared" ca="1" si="192"/>
        <v>129313673177358.11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129313673177358.11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538806971572.32544</v>
      </c>
      <c r="L4708" s="455">
        <f t="shared" ca="1" si="192"/>
        <v>129852480148930.44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129852480148930.44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541052000620.54346</v>
      </c>
      <c r="L4709" s="455">
        <f t="shared" ca="1" si="192"/>
        <v>130393532149550.98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130393532149550.98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543306383956.4624</v>
      </c>
      <c r="L4710" s="455">
        <f t="shared" ca="1" si="192"/>
        <v>130936838533507.45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130936838533507.45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545570160556.28107</v>
      </c>
      <c r="L4711" s="455">
        <f t="shared" ca="1" si="192"/>
        <v>131482408694063.73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131482408694063.73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547843369558.59894</v>
      </c>
      <c r="L4712" s="455">
        <f t="shared" ca="1" si="192"/>
        <v>132030252063622.33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132030252063622.33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550126050265.09302</v>
      </c>
      <c r="L4713" s="455">
        <f t="shared" ca="1" si="192"/>
        <v>132580378113887.42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132580378113887.42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552418242141.19763</v>
      </c>
      <c r="L4714" s="455">
        <f t="shared" ca="1" si="192"/>
        <v>133132796356028.63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133132796356028.63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554719984816.78589</v>
      </c>
      <c r="L4715" s="455">
        <f t="shared" ca="1" si="192"/>
        <v>133687516340845.41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133687516340845.41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557031318086.85583</v>
      </c>
      <c r="L4716" s="455">
        <f t="shared" ca="1" si="192"/>
        <v>134244547658932.27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134244547658932.27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559352281912.21777</v>
      </c>
      <c r="L4717" s="455">
        <f t="shared" ca="1" si="192"/>
        <v>134803899940844.48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134803899940844.48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561682916420.1853</v>
      </c>
      <c r="L4718" s="455">
        <f t="shared" ca="1" si="192"/>
        <v>135365582857264.67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135365582857264.67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564023261905.26941</v>
      </c>
      <c r="L4719" s="455">
        <f t="shared" ca="1" si="192"/>
        <v>135929606119169.94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135929606119169.94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566373358829.87476</v>
      </c>
      <c r="L4720" s="455">
        <f t="shared" ca="1" si="192"/>
        <v>136495979477999.81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136495979477999.81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568733247824.99927</v>
      </c>
      <c r="L4721" s="455">
        <f t="shared" ca="1" si="192"/>
        <v>137064712725824.81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137064712725824.81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571102969690.93677</v>
      </c>
      <c r="L4722" s="455">
        <f t="shared" ca="1" si="192"/>
        <v>137635815695515.75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137635815695515.75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573482565397.9823</v>
      </c>
      <c r="L4723" s="455">
        <f t="shared" ca="1" si="192"/>
        <v>138209298260913.73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138209298260913.73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575872076087.1405</v>
      </c>
      <c r="L4724" s="455">
        <f t="shared" ca="1" si="192"/>
        <v>138785170337000.88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138785170337000.88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578271543070.83691</v>
      </c>
      <c r="L4725" s="455">
        <f t="shared" ca="1" si="192"/>
        <v>139363441880071.72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139363441880071.72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580681007833.6322</v>
      </c>
      <c r="L4726" s="455">
        <f t="shared" ca="1" si="192"/>
        <v>139944122887905.34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139944122887905.34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583100512032.93896</v>
      </c>
      <c r="L4727" s="455">
        <f t="shared" ca="1" si="192"/>
        <v>140527223399938.28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140527223399938.28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585530097499.7428</v>
      </c>
      <c r="L4728" s="455">
        <f t="shared" ca="1" si="192"/>
        <v>141112753497438.03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141112753497438.03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587969806239.32507</v>
      </c>
      <c r="L4729" s="455">
        <f t="shared" ca="1" si="192"/>
        <v>141700723303677.34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141700723303677.34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590419680431.98889</v>
      </c>
      <c r="L4730" s="455">
        <f t="shared" ca="1" si="192"/>
        <v>142291142984109.34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142291142984109.34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592879762433.78894</v>
      </c>
      <c r="L4731" s="455">
        <f t="shared" ca="1" si="192"/>
        <v>142884022746543.13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142884022746543.13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595350094777.26306</v>
      </c>
      <c r="L4732" s="455">
        <f t="shared" ca="1" si="192"/>
        <v>143479372841320.38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143479372841320.38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597830720172.16821</v>
      </c>
      <c r="L4733" s="455">
        <f t="shared" ca="1" si="192"/>
        <v>144077203561492.53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144077203561492.53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600321681506.21887</v>
      </c>
      <c r="L4734" s="455">
        <f t="shared" ca="1" si="192"/>
        <v>144677525242998.75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144677525242998.75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602823021845.82813</v>
      </c>
      <c r="L4735" s="455">
        <f t="shared" ca="1" si="192"/>
        <v>145280348264844.56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145280348264844.56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605334784436.85229</v>
      </c>
      <c r="L4736" s="455">
        <f t="shared" ca="1" si="192"/>
        <v>145885683049281.41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145885683049281.41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607857012705.33923</v>
      </c>
      <c r="L4737" s="455">
        <f t="shared" ca="1" si="192"/>
        <v>146493540061986.75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146493540061986.75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610389750258.27808</v>
      </c>
      <c r="L4738" s="455">
        <f t="shared" ca="1" si="192"/>
        <v>147103929812245.03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147103929812245.03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612933040884.35425</v>
      </c>
      <c r="L4739" s="455">
        <f t="shared" ca="1" si="192"/>
        <v>147716862853129.38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147716862853129.38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615486928554.70569</v>
      </c>
      <c r="L4740" s="455">
        <f t="shared" ca="1" si="192"/>
        <v>148332349781684.09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148332349781684.09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618051457423.68372</v>
      </c>
      <c r="L4741" s="455">
        <f t="shared" ca="1" si="192"/>
        <v>148950401239107.78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148950401239107.78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620626671829.61572</v>
      </c>
      <c r="L4742" s="455">
        <f t="shared" ca="1" si="192"/>
        <v>149571027910937.41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149571027910937.41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623212616295.57251</v>
      </c>
      <c r="L4743" s="455">
        <f t="shared" ca="1" si="192"/>
        <v>150194240527232.97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150194240527232.97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625809335530.13733</v>
      </c>
      <c r="L4744" s="455">
        <f t="shared" ca="1" si="192"/>
        <v>150820049862763.09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150820049862763.09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628416874428.17957</v>
      </c>
      <c r="L4745" s="455">
        <f t="shared" ca="1" si="192"/>
        <v>151448466737191.28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151448466737191.28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631035278071.63037</v>
      </c>
      <c r="L4746" s="455">
        <f t="shared" ca="1" si="192"/>
        <v>152079502015262.91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152079502015262.91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633664591730.26208</v>
      </c>
      <c r="L4747" s="455">
        <f t="shared" ca="1" si="192"/>
        <v>152713166606993.16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152713166606993.16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636304860862.47144</v>
      </c>
      <c r="L4748" s="455">
        <f t="shared" ca="1" si="192"/>
        <v>153349471467855.63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153349471467855.63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638956131116.06506</v>
      </c>
      <c r="L4749" s="455">
        <f t="shared" ca="1" si="192"/>
        <v>153988427598971.69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153988427598971.69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641618448329.04871</v>
      </c>
      <c r="L4750" s="455">
        <f t="shared" ca="1" si="192"/>
        <v>154630046047300.75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154630046047300.75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644291858530.4198</v>
      </c>
      <c r="L4751" s="455">
        <f t="shared" ca="1" si="192"/>
        <v>155274337905831.16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155274337905831.16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646976407940.96313</v>
      </c>
      <c r="L4752" s="455">
        <f t="shared" ca="1" si="192"/>
        <v>155921314313772.13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155921314313772.13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649672142974.05054</v>
      </c>
      <c r="L4753" s="455">
        <f t="shared" ca="1" si="192"/>
        <v>156570986456746.19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156570986456746.19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652379110236.44238</v>
      </c>
      <c r="L4754" s="455">
        <f t="shared" ca="1" si="192"/>
        <v>157223365566982.63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157223365566982.63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655097356529.09424</v>
      </c>
      <c r="L4755" s="455">
        <f t="shared" ca="1" si="192"/>
        <v>157878462923511.72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157878462923511.72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657826928847.96545</v>
      </c>
      <c r="L4756" s="455">
        <f t="shared" ca="1" si="192"/>
        <v>158536289852359.69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158536289852359.69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660567874384.83203</v>
      </c>
      <c r="L4757" s="455">
        <f t="shared" ca="1" si="192"/>
        <v>159196857726744.53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159196857726744.53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663320240528.10217</v>
      </c>
      <c r="L4758" s="455">
        <f t="shared" ca="1" si="192"/>
        <v>159860177967272.63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159860177967272.63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666084074863.63599</v>
      </c>
      <c r="L4759" s="455">
        <f t="shared" ca="1" si="192"/>
        <v>160526262042136.25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160526262042136.25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668859425175.56775</v>
      </c>
      <c r="L4760" s="455">
        <f t="shared" ca="1" si="192"/>
        <v>161195121467311.81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161195121467311.81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671646339447.13257</v>
      </c>
      <c r="L4761" s="455">
        <f t="shared" ca="1" si="192"/>
        <v>161866767806758.94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161866767806758.94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674444865861.49561</v>
      </c>
      <c r="L4762" s="455">
        <f t="shared" ca="1" si="192"/>
        <v>162541212672620.44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162541212672620.44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677255052802.58521</v>
      </c>
      <c r="L4763" s="455">
        <f t="shared" ca="1" si="192"/>
        <v>163218467725423.03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163218467725423.03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680076948855.92932</v>
      </c>
      <c r="L4764" s="455">
        <f t="shared" ca="1" si="192"/>
        <v>163898544674278.97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163898544674278.97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682910602809.49573</v>
      </c>
      <c r="L4765" s="455">
        <f t="shared" ca="1" si="192"/>
        <v>164581455277088.47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164581455277088.47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685756063654.53528</v>
      </c>
      <c r="L4766" s="455">
        <f t="shared" ca="1" si="192"/>
        <v>165267211340743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165267211340743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688613380586.4292</v>
      </c>
      <c r="L4767" s="455">
        <f t="shared" ca="1" si="192"/>
        <v>165955824721329.44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165955824721329.44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691482603005.53931</v>
      </c>
      <c r="L4768" s="455">
        <f t="shared" ca="1" si="192"/>
        <v>166647307324334.97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166647307324334.97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694363780518.06238</v>
      </c>
      <c r="L4769" s="455">
        <f t="shared" ca="1" si="192"/>
        <v>167341671104853.03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167341671104853.03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697256962936.88757</v>
      </c>
      <c r="L4770" s="455">
        <f t="shared" ca="1" si="192"/>
        <v>168038928067789.91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168038928067789.91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700162200282.45789</v>
      </c>
      <c r="L4771" s="455">
        <f t="shared" ca="1" si="192"/>
        <v>168739090268072.38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168739090268072.38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703079542783.63489</v>
      </c>
      <c r="L4772" s="455">
        <f t="shared" ca="1" si="192"/>
        <v>169442169810856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169442169810856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706009040878.56665</v>
      </c>
      <c r="L4773" s="455">
        <f t="shared" ca="1" si="192"/>
        <v>170148178851734.56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170148178851734.56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708950745215.56067</v>
      </c>
      <c r="L4774" s="455">
        <f t="shared" ca="1" si="192"/>
        <v>170857129596950.13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170857129596950.13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711904706653.95886</v>
      </c>
      <c r="L4775" s="455">
        <f t="shared" ca="1" si="192"/>
        <v>171569034303604.09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171569034303604.09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714870976265.01709</v>
      </c>
      <c r="L4776" s="455">
        <f t="shared" ca="1" si="192"/>
        <v>172283905279869.13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172283905279869.13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717849605332.78796</v>
      </c>
      <c r="L4777" s="455">
        <f t="shared" ca="1" si="192"/>
        <v>173001754885201.91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173001754885201.91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720840645355.00793</v>
      </c>
      <c r="L4778" s="455">
        <f t="shared" ca="1" si="192"/>
        <v>173722595530556.91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173722595530556.91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723844148043.98706</v>
      </c>
      <c r="L4779" s="455">
        <f t="shared" ca="1" si="192"/>
        <v>174446439678600.91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174446439678600.91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726860165327.50378</v>
      </c>
      <c r="L4780" s="455">
        <f t="shared" ca="1" si="192"/>
        <v>175173299843928.41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175173299843928.41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729888749349.70166</v>
      </c>
      <c r="L4781" s="455">
        <f t="shared" ca="1" si="192"/>
        <v>175903188593278.09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175903188593278.09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732929952471.99207</v>
      </c>
      <c r="L4782" s="455">
        <f t="shared" ca="1" si="192"/>
        <v>176636118545750.09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176636118545750.09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735983827273.95874</v>
      </c>
      <c r="L4783" s="455">
        <f t="shared" ca="1" si="192"/>
        <v>177372102373024.06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177372102373024.06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739050426554.26697</v>
      </c>
      <c r="L4784" s="455">
        <f t="shared" ca="1" si="192"/>
        <v>178111152799578.34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178111152799578.34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742129803331.57642</v>
      </c>
      <c r="L4785" s="455">
        <f t="shared" ca="1" si="192"/>
        <v>178853282602909.91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178853282602909.91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745222010845.45789</v>
      </c>
      <c r="L4786" s="455">
        <f t="shared" ca="1" si="192"/>
        <v>179598504613755.38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179598504613755.38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748327102557.31409</v>
      </c>
      <c r="L4787" s="455">
        <f t="shared" ca="1" si="192"/>
        <v>180346831716312.69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180346831716312.69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751445132151.30286</v>
      </c>
      <c r="L4788" s="455">
        <f t="shared" ca="1" si="192"/>
        <v>181098276848464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181098276848464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754576153535.2666</v>
      </c>
      <c r="L4789" s="455">
        <f t="shared" ca="1" si="192"/>
        <v>181852853001999.28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181852853001999.28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757720220841.6637</v>
      </c>
      <c r="L4790" s="455">
        <f t="shared" ca="1" si="192"/>
        <v>182610573222840.94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182610573222840.94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760877388428.50391</v>
      </c>
      <c r="L4791" s="455">
        <f t="shared" ca="1" si="192"/>
        <v>183371450611269.44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183371450611269.44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764047710880.28931</v>
      </c>
      <c r="L4792" s="455">
        <f t="shared" ca="1" si="192"/>
        <v>184135498322149.72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184135498322149.72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767231243008.95715</v>
      </c>
      <c r="L4793" s="455">
        <f t="shared" ca="1" si="192"/>
        <v>184902729565158.69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184902729565158.69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770428039854.82788</v>
      </c>
      <c r="L4794" s="455">
        <f t="shared" ca="1" si="192"/>
        <v>185673157605013.5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185673157605013.5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773638156687.55627</v>
      </c>
      <c r="L4795" s="455">
        <f t="shared" ca="1" si="192"/>
        <v>186446795761701.06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186446795761701.06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776861649007.08777</v>
      </c>
      <c r="L4796" s="455">
        <f t="shared" ca="1" si="192"/>
        <v>187223657410708.16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187223657410708.16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780098572544.61731</v>
      </c>
      <c r="L4797" s="455">
        <f t="shared" ca="1" si="192"/>
        <v>188003755983252.78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188003755983252.78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783348983263.55322</v>
      </c>
      <c r="L4798" s="455">
        <f t="shared" ca="1" si="192"/>
        <v>188787104966516.34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188787104966516.34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786612937360.48474</v>
      </c>
      <c r="L4799" s="455">
        <f t="shared" ca="1" si="192"/>
        <v>189573717903876.84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189573717903876.84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789890491266.15356</v>
      </c>
      <c r="L4800" s="455">
        <f t="shared" ca="1" si="192"/>
        <v>190363608395143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190363608395143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793181701646.4292</v>
      </c>
      <c r="L4801" s="455">
        <f t="shared" ca="1" si="192"/>
        <v>191156790096789.44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191156790096789.44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796486625403.28931</v>
      </c>
      <c r="L4802" s="455">
        <f t="shared" ca="1" si="192"/>
        <v>191953276722192.72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191953276722192.72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799805319675.80298</v>
      </c>
      <c r="L4803" s="455">
        <f t="shared" ca="1" si="192"/>
        <v>192753082041868.53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192753082041868.53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803137841841.1189</v>
      </c>
      <c r="L4804" s="455">
        <f t="shared" ca="1" si="192"/>
        <v>193556219883709.66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193556219883709.66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806484249515.45691</v>
      </c>
      <c r="L4805" s="455">
        <f t="shared" ca="1" si="192"/>
        <v>194362704133225.13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194362704133225.13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809844600555.10474</v>
      </c>
      <c r="L4806" s="455">
        <f t="shared" ca="1" si="192"/>
        <v>195172548733780.22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195172548733780.22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813218953057.4176</v>
      </c>
      <c r="L4807" s="455">
        <f t="shared" ca="1" si="192"/>
        <v>195985767686837.63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195985767686837.63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816607365361.82349</v>
      </c>
      <c r="L4808" s="455">
        <f t="shared" ca="1" si="192"/>
        <v>196802375052199.44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196802375052199.44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820009896050.83093</v>
      </c>
      <c r="L4809" s="455">
        <f t="shared" ca="1" si="192"/>
        <v>197622384948250.28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197622384948250.28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823426603951.04285</v>
      </c>
      <c r="L4810" s="455">
        <f t="shared" ca="1" si="192"/>
        <v>198445811552201.31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198445811552201.31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826857548134.17212</v>
      </c>
      <c r="L4811" s="455">
        <f t="shared" ca="1" si="192"/>
        <v>199272669100335.5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199272669100335.5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830302787918.06458</v>
      </c>
      <c r="L4812" s="455">
        <f t="shared" ca="1" si="192"/>
        <v>200102971888253.56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200102971888253.56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833762382867.72314</v>
      </c>
      <c r="L4813" s="455">
        <f t="shared" ca="1" si="192"/>
        <v>200936734271121.28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200936734271121.28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837236392796.33862</v>
      </c>
      <c r="L4814" s="455">
        <f t="shared" ca="1" si="192"/>
        <v>201773970663917.63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201773970663917.63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840724877766.32349</v>
      </c>
      <c r="L4815" s="455">
        <f t="shared" ca="1" si="192"/>
        <v>202614695541683.94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202614695541683.94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844227898090.34973</v>
      </c>
      <c r="L4816" s="455">
        <f t="shared" ca="1" si="192"/>
        <v>203458923439774.28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203458923439774.28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847745514332.39282</v>
      </c>
      <c r="L4817" s="455">
        <f t="shared" ca="1" si="192"/>
        <v>204306668954106.69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204306668954106.69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851277787308.77783</v>
      </c>
      <c r="L4818" s="455">
        <f t="shared" ca="1" si="192"/>
        <v>205157946741415.47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205157946741415.47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854824778089.23108</v>
      </c>
      <c r="L4819" s="455">
        <f t="shared" ca="1" si="192"/>
        <v>206012771519504.69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206012771519504.69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858386547997.93616</v>
      </c>
      <c r="L4820" s="455">
        <f t="shared" ca="1" si="192"/>
        <v>206871158067502.63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206871158067502.63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861963158614.59424</v>
      </c>
      <c r="L4821" s="455">
        <f t="shared" ca="1" si="192"/>
        <v>207733121226117.22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207733121226117.22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865554671775.4884</v>
      </c>
      <c r="L4822" s="455">
        <f t="shared" ca="1" si="192"/>
        <v>208598675897892.72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208598675897892.72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869161149574.55298</v>
      </c>
      <c r="L4823" s="455">
        <f t="shared" ca="1" si="192"/>
        <v>209467837047467.28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209467837047467.28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872782654364.44702</v>
      </c>
      <c r="L4824" s="455">
        <f t="shared" ca="1" si="192"/>
        <v>210340619701831.72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210340619701831.72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876419248757.6322</v>
      </c>
      <c r="L4825" s="455">
        <f t="shared" ca="1" si="192"/>
        <v>211217038950589.34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211217038950589.34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880070995627.45557</v>
      </c>
      <c r="L4826" s="455">
        <f t="shared" ca="1" si="192"/>
        <v>212097109946216.81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212097109946216.81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883737958109.23669</v>
      </c>
      <c r="L4827" s="455">
        <f t="shared" ca="1" si="192"/>
        <v>212980847904326.06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212980847904326.06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887420199601.35852</v>
      </c>
      <c r="L4828" s="455">
        <f t="shared" ca="1" si="192"/>
        <v>213868268103927.41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213868268103927.41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891117783766.36414</v>
      </c>
      <c r="L4829" s="455">
        <f t="shared" ca="1" si="192"/>
        <v>214759385887693.78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214759385887693.78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894830774532.05737</v>
      </c>
      <c r="L4830" s="455">
        <f t="shared" ca="1" si="192"/>
        <v>215654216662225.84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215654216662225.84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898559236092.60767</v>
      </c>
      <c r="L4831" s="455">
        <f t="shared" ca="1" si="192"/>
        <v>216552775898318.44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216552775898318.44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902303232909.66016</v>
      </c>
      <c r="L4832" s="455">
        <f t="shared" ca="1" si="192"/>
        <v>217455079131228.09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217455079131228.09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906062829713.45032</v>
      </c>
      <c r="L4833" s="455">
        <f t="shared" ca="1" si="192"/>
        <v>218361141960941.53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218361141960941.53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909838091503.92297</v>
      </c>
      <c r="L4834" s="455">
        <f t="shared" ca="1" si="192"/>
        <v>219270980052445.47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219270980052445.47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913629083551.8562</v>
      </c>
      <c r="L4835" s="455">
        <f t="shared" ca="1" si="192"/>
        <v>220184609135997.31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220184609135997.31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917435871399.98865</v>
      </c>
      <c r="L4836" s="455">
        <f t="shared" ca="1" si="192"/>
        <v>221102045007397.31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221102045007397.31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921258520864.1554</v>
      </c>
      <c r="L4837" s="455">
        <f t="shared" ca="1" si="192"/>
        <v>222023303528261.47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222023303528261.47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925097098034.42273</v>
      </c>
      <c r="L4838" s="455">
        <f t="shared" ca="1" si="192"/>
        <v>222948400626295.91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222948400626295.91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928951669276.23291</v>
      </c>
      <c r="L4839" s="455">
        <f t="shared" ca="1" si="192"/>
        <v>223877352295572.13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223877352295572.13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932822301231.55054</v>
      </c>
      <c r="L4840" s="455">
        <f t="shared" ca="1" si="192"/>
        <v>224810174596803.69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224810174596803.69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936709060820.01538</v>
      </c>
      <c r="L4841" s="455">
        <f t="shared" ca="1" si="192"/>
        <v>225746883657623.69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225746883657623.69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940612015240.09875</v>
      </c>
      <c r="L4842" s="455">
        <f t="shared" ca="1" si="192"/>
        <v>226687495672863.78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226687495672863.78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944531231970.26575</v>
      </c>
      <c r="L4843" s="455">
        <f t="shared" ca="1" si="192"/>
        <v>227632026904834.06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227632026904834.06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948466778770.14197</v>
      </c>
      <c r="L4844" s="455">
        <f t="shared" ca="1" si="192"/>
        <v>228580493683604.22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228580493683604.22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952418723681.6842</v>
      </c>
      <c r="L4845" s="455">
        <f t="shared" ca="1" si="192"/>
        <v>229532912407285.91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229532912407285.91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956387135030.35791</v>
      </c>
      <c r="L4846" s="455">
        <f t="shared" ca="1" si="192"/>
        <v>230489299542316.25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230489299542316.25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960372081426.31775</v>
      </c>
      <c r="L4847" s="455">
        <f t="shared" ca="1" si="192"/>
        <v>231449671623742.56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231449671623742.56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964373631765.59399</v>
      </c>
      <c r="L4848" s="455">
        <f t="shared" ca="1" si="192"/>
        <v>232414045255508.16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232414045255508.16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968391855231.28406</v>
      </c>
      <c r="L4849" s="455">
        <f t="shared" ca="1" si="192"/>
        <v>233382437110739.44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233382437110739.44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972426821294.74756</v>
      </c>
      <c r="L4850" s="455">
        <f t="shared" ca="1" si="192"/>
        <v>234354863932034.19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234354863932034.19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976478599716.80908</v>
      </c>
      <c r="L4851" s="455">
        <f t="shared" ca="1" si="192"/>
        <v>235331342531751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235331342531751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980547260548.9624</v>
      </c>
      <c r="L4852" s="455">
        <f t="shared" ca="1" si="192"/>
        <v>236311889792299.97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236311889792299.97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984632874134.58313</v>
      </c>
      <c r="L4853" s="455">
        <f t="shared" ref="L4853:L5107" ca="1" si="197">I4853-J4853+K4853</f>
        <v>237296522666434.56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237296522666434.56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988735511110.14404</v>
      </c>
      <c r="L4854" s="455">
        <f t="shared" ca="1" si="197"/>
        <v>238285258177544.72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238285258177544.72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992855242406.43616</v>
      </c>
      <c r="L4855" s="455">
        <f t="shared" ca="1" si="197"/>
        <v>239278113419951.16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239278113419951.16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996992139249.79651</v>
      </c>
      <c r="L4856" s="455">
        <f t="shared" ca="1" si="197"/>
        <v>240275105559200.94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240275105559200.94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1001146273163.3373</v>
      </c>
      <c r="L4857" s="455">
        <f t="shared" ca="1" si="197"/>
        <v>241276251832364.28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241276251832364.28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1005317715968.1844</v>
      </c>
      <c r="L4858" s="455">
        <f t="shared" ca="1" si="197"/>
        <v>242281569548332.47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242281569548332.47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1009506539784.7186</v>
      </c>
      <c r="L4859" s="455">
        <f t="shared" ca="1" si="197"/>
        <v>243291076088117.19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243291076088117.19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1013712817033.8217</v>
      </c>
      <c r="L4860" s="455">
        <f t="shared" ca="1" si="197"/>
        <v>244304788905151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244304788905151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1017936620438.1292</v>
      </c>
      <c r="L4861" s="455">
        <f t="shared" ca="1" si="197"/>
        <v>245322725525589.13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245322725525589.13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1022178023023.288</v>
      </c>
      <c r="L4862" s="455">
        <f t="shared" ca="1" si="197"/>
        <v>246344903548612.41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246344903548612.41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1026437098119.2184</v>
      </c>
      <c r="L4863" s="455">
        <f t="shared" ca="1" si="197"/>
        <v>247371340646731.63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247371340646731.63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1030713919361.3817</v>
      </c>
      <c r="L4864" s="455">
        <f t="shared" ca="1" si="197"/>
        <v>248402054566093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248402054566093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1035008560692.0542</v>
      </c>
      <c r="L4865" s="455">
        <f t="shared" ca="1" si="197"/>
        <v>249437063126785.06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249437063126785.06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1039321096361.6044</v>
      </c>
      <c r="L4866" s="455">
        <f t="shared" ca="1" si="197"/>
        <v>250476384223146.66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250476384223146.66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1043651600929.7776</v>
      </c>
      <c r="L4867" s="455">
        <f t="shared" ca="1" si="197"/>
        <v>251520035824076.44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251520035824076.44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1048000149266.9852</v>
      </c>
      <c r="L4868" s="455">
        <f t="shared" ca="1" si="197"/>
        <v>252568035973343.44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252568035973343.44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1052366816555.5977</v>
      </c>
      <c r="L4869" s="455">
        <f t="shared" ca="1" si="197"/>
        <v>253620402789899.03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253620402789899.03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1056751678291.246</v>
      </c>
      <c r="L4870" s="455">
        <f t="shared" ca="1" si="197"/>
        <v>254677154468190.28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254677154468190.28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1061154810284.1261</v>
      </c>
      <c r="L4871" s="455">
        <f t="shared" ca="1" si="197"/>
        <v>255738309278474.41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255738309278474.41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1065576288660.3101</v>
      </c>
      <c r="L4872" s="455">
        <f t="shared" ca="1" si="197"/>
        <v>256803885567134.72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256803885567134.72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1070016189863.0613</v>
      </c>
      <c r="L4873" s="455">
        <f t="shared" ca="1" si="197"/>
        <v>257873901756997.78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257873901756997.78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1074474590654.1573</v>
      </c>
      <c r="L4874" s="455">
        <f t="shared" ca="1" si="197"/>
        <v>258948376347651.94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258948376347651.94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1078951568115.2164</v>
      </c>
      <c r="L4875" s="455">
        <f t="shared" ca="1" si="197"/>
        <v>260027327915767.16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260027327915767.16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1083447199649.0298</v>
      </c>
      <c r="L4876" s="455">
        <f t="shared" ca="1" si="197"/>
        <v>261110775115416.19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261110775115416.19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1087961562980.9009</v>
      </c>
      <c r="L4877" s="455">
        <f t="shared" ca="1" si="197"/>
        <v>262198736678397.09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262198736678397.09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1092494736159.9879</v>
      </c>
      <c r="L4878" s="455">
        <f t="shared" ca="1" si="197"/>
        <v>263291231414557.09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263291231414557.09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1097046797560.6544</v>
      </c>
      <c r="L4879" s="455">
        <f t="shared" ca="1" si="197"/>
        <v>264388278212117.75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264388278212117.75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1101617825883.824</v>
      </c>
      <c r="L4880" s="455">
        <f t="shared" ca="1" si="197"/>
        <v>265489896038001.56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265489896038001.56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1106207900158.3398</v>
      </c>
      <c r="L4881" s="455">
        <f t="shared" ca="1" si="197"/>
        <v>266596103938159.91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266596103938159.91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1110817099742.3328</v>
      </c>
      <c r="L4882" s="455">
        <f t="shared" ca="1" si="197"/>
        <v>267706921037902.25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267706921037902.25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1115445504324.5928</v>
      </c>
      <c r="L4883" s="455">
        <f t="shared" ca="1" si="197"/>
        <v>268822366542226.84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268822366542226.84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1120093193925.9451</v>
      </c>
      <c r="L4884" s="455">
        <f t="shared" ca="1" si="197"/>
        <v>269942459736152.78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269942459736152.78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1124760248900.6365</v>
      </c>
      <c r="L4885" s="455">
        <f t="shared" ca="1" si="197"/>
        <v>271067219985053.41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271067219985053.41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1129446749937.7224</v>
      </c>
      <c r="L4886" s="455">
        <f t="shared" ca="1" si="197"/>
        <v>272196666734991.13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272196666734991.13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1134152778062.4629</v>
      </c>
      <c r="L4887" s="455">
        <f t="shared" ca="1" si="197"/>
        <v>273330819513053.59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273330819513053.59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1138878414637.7234</v>
      </c>
      <c r="L4888" s="455">
        <f t="shared" ca="1" si="197"/>
        <v>274469697927691.31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274469697927691.31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1143623741365.3804</v>
      </c>
      <c r="L4889" s="455">
        <f t="shared" ca="1" si="197"/>
        <v>275613321669056.69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275613321669056.69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1148388840287.7361</v>
      </c>
      <c r="L4890" s="455">
        <f t="shared" ca="1" si="197"/>
        <v>276761710509344.44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276761710509344.44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1153173793788.9351</v>
      </c>
      <c r="L4891" s="455">
        <f t="shared" ca="1" si="197"/>
        <v>277914884303133.38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277914884303133.38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1157978684596.3892</v>
      </c>
      <c r="L4892" s="455">
        <f t="shared" ca="1" si="197"/>
        <v>279072862987729.75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279072862987729.75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1162803595782.2075</v>
      </c>
      <c r="L4893" s="455">
        <f t="shared" ca="1" si="197"/>
        <v>280235666583511.97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280235666583511.97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1167648610764.6331</v>
      </c>
      <c r="L4894" s="455">
        <f t="shared" ca="1" si="197"/>
        <v>281403315194276.59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281403315194276.59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1172513813309.4858</v>
      </c>
      <c r="L4895" s="455">
        <f t="shared" ca="1" si="197"/>
        <v>282575829007586.06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282575829007586.06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1177399287531.6086</v>
      </c>
      <c r="L4896" s="455">
        <f t="shared" ca="1" si="197"/>
        <v>283753228295117.69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283753228295117.69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1182305117896.3237</v>
      </c>
      <c r="L4897" s="455">
        <f t="shared" ca="1" si="197"/>
        <v>284935533413014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284935533413014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1187231389220.8916</v>
      </c>
      <c r="L4898" s="455">
        <f t="shared" ca="1" si="197"/>
        <v>286122764802234.88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286122764802234.88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1192178186675.9785</v>
      </c>
      <c r="L4899" s="455">
        <f t="shared" ca="1" si="197"/>
        <v>287314942988910.88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287314942988910.88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1197145595787.1287</v>
      </c>
      <c r="L4900" s="455">
        <f t="shared" ca="1" si="197"/>
        <v>288512088584698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288512088584698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1202133702436.2417</v>
      </c>
      <c r="L4901" s="455">
        <f t="shared" ca="1" si="197"/>
        <v>289714222287134.25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289714222287134.25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1207142592863.0593</v>
      </c>
      <c r="L4902" s="455">
        <f t="shared" ca="1" si="197"/>
        <v>290921364879997.31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290921364879997.31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1212172353666.6555</v>
      </c>
      <c r="L4903" s="455">
        <f t="shared" ca="1" si="197"/>
        <v>292133537233663.94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292133537233663.94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1217223071806.9331</v>
      </c>
      <c r="L4904" s="455">
        <f t="shared" ca="1" si="197"/>
        <v>293350760305470.88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293350760305470.88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1222294834606.1287</v>
      </c>
      <c r="L4905" s="455">
        <f t="shared" ca="1" si="197"/>
        <v>294573055140077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294573055140077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1227387729750.3208</v>
      </c>
      <c r="L4906" s="455">
        <f t="shared" ca="1" si="197"/>
        <v>295800442869827.31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295800442869827.31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1232501845290.947</v>
      </c>
      <c r="L4907" s="455">
        <f t="shared" ca="1" si="197"/>
        <v>297032944715118.25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297032944715118.25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1237637269646.3259</v>
      </c>
      <c r="L4908" s="455">
        <f t="shared" ca="1" si="197"/>
        <v>298270581984764.56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298270581984764.56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1242794091603.1855</v>
      </c>
      <c r="L4909" s="455">
        <f t="shared" ca="1" si="197"/>
        <v>299513376076367.75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299513376076367.75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1247972400318.199</v>
      </c>
      <c r="L4910" s="455">
        <f t="shared" ca="1" si="197"/>
        <v>300761348476685.94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300761348476685.94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1253172285319.5247</v>
      </c>
      <c r="L4911" s="455">
        <f t="shared" ca="1" si="197"/>
        <v>302014520762005.44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302014520762005.44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1258393836508.356</v>
      </c>
      <c r="L4912" s="455">
        <f t="shared" ca="1" si="197"/>
        <v>303272914598513.81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303272914598513.81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1263637144160.4741</v>
      </c>
      <c r="L4913" s="455">
        <f t="shared" ca="1" si="197"/>
        <v>304536551742674.31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304536551742674.31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1268902298927.8096</v>
      </c>
      <c r="L4914" s="455">
        <f t="shared" ca="1" si="197"/>
        <v>305805454041602.13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305805454041602.13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1274189391840.0088</v>
      </c>
      <c r="L4915" s="455">
        <f t="shared" ca="1" si="197"/>
        <v>307079643433442.13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307079643433442.13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1279498514306.0088</v>
      </c>
      <c r="L4916" s="455">
        <f t="shared" ca="1" si="197"/>
        <v>308359141947748.13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308359141947748.13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1284829758115.6172</v>
      </c>
      <c r="L4917" s="455">
        <f t="shared" ca="1" si="197"/>
        <v>309643971705863.75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309643971705863.75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1290183215441.0989</v>
      </c>
      <c r="L4918" s="455">
        <f t="shared" ca="1" si="197"/>
        <v>310934154921304.88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310934154921304.88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1295558978838.7703</v>
      </c>
      <c r="L4919" s="455">
        <f t="shared" ca="1" si="197"/>
        <v>312229713900143.63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312229713900143.63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1300957141250.5984</v>
      </c>
      <c r="L4920" s="455">
        <f t="shared" ca="1" si="197"/>
        <v>313530671041394.25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313530671041394.25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1306377796005.8093</v>
      </c>
      <c r="L4921" s="455">
        <f t="shared" ca="1" si="197"/>
        <v>314837048837400.06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314837048837400.06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1311821036822.5002</v>
      </c>
      <c r="L4922" s="455">
        <f t="shared" ca="1" si="197"/>
        <v>316148869874222.56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316148869874222.56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1317286957809.2607</v>
      </c>
      <c r="L4923" s="455">
        <f t="shared" ca="1" si="197"/>
        <v>317466156832031.81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317466156832031.81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1322775653466.7993</v>
      </c>
      <c r="L4924" s="455">
        <f t="shared" ca="1" si="197"/>
        <v>318788932485498.63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318788932485498.63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1328287218689.5776</v>
      </c>
      <c r="L4925" s="455">
        <f t="shared" ca="1" si="197"/>
        <v>320117219704188.19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320117219704188.19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1333821748767.4507</v>
      </c>
      <c r="L4926" s="455">
        <f t="shared" ca="1" si="197"/>
        <v>321451041452955.63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321451041452955.63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1339379339387.3152</v>
      </c>
      <c r="L4927" s="455">
        <f t="shared" ca="1" si="197"/>
        <v>322790420792342.94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322790420792342.94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1344960086634.7622</v>
      </c>
      <c r="L4928" s="455">
        <f t="shared" ca="1" si="197"/>
        <v>324135380878977.69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324135380878977.69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1350564086995.7402</v>
      </c>
      <c r="L4929" s="455">
        <f t="shared" ca="1" si="197"/>
        <v>325485944965973.44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325485944965973.44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1356191437358.2227</v>
      </c>
      <c r="L4930" s="455">
        <f t="shared" ca="1" si="197"/>
        <v>326842136403331.69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326842136403331.69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1361842235013.8821</v>
      </c>
      <c r="L4931" s="455">
        <f t="shared" ca="1" si="197"/>
        <v>328203978638345.56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328203978638345.56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1367516577659.7732</v>
      </c>
      <c r="L4932" s="455">
        <f t="shared" ca="1" si="197"/>
        <v>329571495216005.31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329571495216005.31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1373214563400.0222</v>
      </c>
      <c r="L4933" s="455">
        <f t="shared" ca="1" si="197"/>
        <v>330944709779405.31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330944709779405.31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1378936290747.5222</v>
      </c>
      <c r="L4934" s="455">
        <f t="shared" ca="1" si="197"/>
        <v>332323646070152.81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332323646070152.81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1384681858625.6367</v>
      </c>
      <c r="L4935" s="455">
        <f t="shared" ca="1" si="197"/>
        <v>333708327928778.44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333708327928778.44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1390451366369.9102</v>
      </c>
      <c r="L4936" s="455">
        <f t="shared" ca="1" si="197"/>
        <v>335098779295148.38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335098779295148.38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1396244913729.7849</v>
      </c>
      <c r="L4937" s="455">
        <f t="shared" ca="1" si="197"/>
        <v>336495024208878.19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336495024208878.19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1402062600870.3257</v>
      </c>
      <c r="L4938" s="455">
        <f t="shared" ca="1" si="197"/>
        <v>337897086809748.5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337897086809748.5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1407904528373.9521</v>
      </c>
      <c r="L4939" s="455">
        <f t="shared" ca="1" si="197"/>
        <v>339304991338122.44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339304991338122.44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1413770797242.1768</v>
      </c>
      <c r="L4940" s="455">
        <f t="shared" ca="1" si="197"/>
        <v>340718762135364.63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340718762135364.63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1419661508897.3525</v>
      </c>
      <c r="L4941" s="455">
        <f t="shared" ca="1" si="197"/>
        <v>342138423644262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342138423644262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1425576765184.425</v>
      </c>
      <c r="L4942" s="455">
        <f t="shared" ca="1" si="197"/>
        <v>343564000409446.44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343564000409446.44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1431516668372.6934</v>
      </c>
      <c r="L4943" s="455">
        <f t="shared" ca="1" si="197"/>
        <v>344995517077819.13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344995517077819.13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1437481321157.5796</v>
      </c>
      <c r="L4944" s="455">
        <f t="shared" ca="1" si="197"/>
        <v>346432998398976.69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346432998398976.69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1443470826662.4028</v>
      </c>
      <c r="L4945" s="455">
        <f t="shared" ca="1" si="197"/>
        <v>347876469225639.06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347876469225639.06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1449485288440.1628</v>
      </c>
      <c r="L4946" s="455">
        <f t="shared" ca="1" si="197"/>
        <v>349325954514079.25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349325954514079.25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1455524810475.3301</v>
      </c>
      <c r="L4947" s="455">
        <f t="shared" ca="1" si="197"/>
        <v>350781479324554.56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350781479324554.56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1461589497185.644</v>
      </c>
      <c r="L4948" s="455">
        <f t="shared" ca="1" si="197"/>
        <v>352243068821740.19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352243068821740.19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1467679453423.9175</v>
      </c>
      <c r="L4949" s="455">
        <f t="shared" ca="1" si="197"/>
        <v>353710748275164.13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353710748275164.13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1473794784479.8506</v>
      </c>
      <c r="L4950" s="455">
        <f t="shared" ca="1" si="197"/>
        <v>355184543059644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355184543059644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1479935596081.8501</v>
      </c>
      <c r="L4951" s="455">
        <f t="shared" ca="1" si="197"/>
        <v>356664478655725.88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356664478655725.88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1486101994398.8579</v>
      </c>
      <c r="L4952" s="455">
        <f t="shared" ca="1" si="197"/>
        <v>358150580650124.75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358150580650124.75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1492294086042.1865</v>
      </c>
      <c r="L4953" s="455">
        <f t="shared" ca="1" si="197"/>
        <v>359642874736166.94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359642874736166.94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1498511978067.3623</v>
      </c>
      <c r="L4954" s="455">
        <f t="shared" ca="1" si="197"/>
        <v>361141386714234.31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361141386714234.31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1504755777975.9763</v>
      </c>
      <c r="L4955" s="455">
        <f t="shared" ca="1" si="197"/>
        <v>362646142492210.31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362646142492210.31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1511025593717.543</v>
      </c>
      <c r="L4956" s="455">
        <f t="shared" ca="1" si="197"/>
        <v>364157168085927.88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364157168085927.88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1517321533691.3662</v>
      </c>
      <c r="L4957" s="455">
        <f t="shared" ca="1" si="197"/>
        <v>365674489619619.25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365674489619619.25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1523643706748.4136</v>
      </c>
      <c r="L4958" s="455">
        <f t="shared" ca="1" si="197"/>
        <v>367198133326367.69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367198133326367.69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1529992222193.1987</v>
      </c>
      <c r="L4959" s="455">
        <f t="shared" ca="1" si="197"/>
        <v>368728125548560.88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368728125548560.88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1536367189785.6704</v>
      </c>
      <c r="L4960" s="455">
        <f t="shared" ca="1" si="197"/>
        <v>370264492738346.56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370264492738346.56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1542768719743.1106</v>
      </c>
      <c r="L4961" s="455">
        <f t="shared" ca="1" si="197"/>
        <v>371807261458089.69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371807261458089.69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1549196922742.0403</v>
      </c>
      <c r="L4962" s="455">
        <f t="shared" ca="1" si="197"/>
        <v>373356458380831.75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373356458380831.75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1555651909920.1323</v>
      </c>
      <c r="L4963" s="455">
        <f t="shared" ca="1" si="197"/>
        <v>374912110290751.88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374912110290751.88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1562133792878.1328</v>
      </c>
      <c r="L4964" s="455">
        <f t="shared" ca="1" si="197"/>
        <v>376474244083630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376474244083630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1568642683681.7917</v>
      </c>
      <c r="L4965" s="455">
        <f t="shared" ca="1" si="197"/>
        <v>378042886767311.81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378042886767311.81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1575178694863.7993</v>
      </c>
      <c r="L4966" s="455">
        <f t="shared" ca="1" si="197"/>
        <v>379618065462175.63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379618065462175.63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1581741939425.7317</v>
      </c>
      <c r="L4967" s="455">
        <f t="shared" ca="1" si="197"/>
        <v>381199807401601.38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381199807401601.38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1588332530840.0056</v>
      </c>
      <c r="L4968" s="455">
        <f t="shared" ca="1" si="197"/>
        <v>382788139932441.38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382788139932441.38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1594950583051.8391</v>
      </c>
      <c r="L4969" s="455">
        <f t="shared" ca="1" si="197"/>
        <v>384383090515493.19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384383090515493.19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1601596210481.2217</v>
      </c>
      <c r="L4970" s="455">
        <f t="shared" ca="1" si="197"/>
        <v>385984686725974.44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385984686725974.44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1608269528024.8936</v>
      </c>
      <c r="L4971" s="455">
        <f t="shared" ca="1" si="197"/>
        <v>387592956253999.31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387592956253999.31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1614970651058.3306</v>
      </c>
      <c r="L4972" s="455">
        <f t="shared" ca="1" si="197"/>
        <v>389207926905057.63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389207926905057.63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1621699695437.74</v>
      </c>
      <c r="L4973" s="455">
        <f t="shared" ca="1" si="197"/>
        <v>390829626600495.38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390829626600495.38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1628456777502.064</v>
      </c>
      <c r="L4974" s="455">
        <f t="shared" ca="1" si="197"/>
        <v>392458083377997.44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392458083377997.44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1635242014074.9893</v>
      </c>
      <c r="L4975" s="455">
        <f t="shared" ca="1" si="197"/>
        <v>394093325392072.44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394093325392072.44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1642055522466.9685</v>
      </c>
      <c r="L4976" s="455">
        <f t="shared" ca="1" si="197"/>
        <v>395735380914539.38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395735380914539.38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1648897420477.2473</v>
      </c>
      <c r="L4977" s="455">
        <f t="shared" ca="1" si="197"/>
        <v>397384278335016.63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397384278335016.63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1655767826395.9026</v>
      </c>
      <c r="L4978" s="455">
        <f t="shared" ca="1" si="197"/>
        <v>399040046161412.5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399040046161412.5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1662666859005.8855</v>
      </c>
      <c r="L4979" s="455">
        <f t="shared" ca="1" si="197"/>
        <v>400702713020418.38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400702713020418.38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1669594637585.0767</v>
      </c>
      <c r="L4980" s="455">
        <f t="shared" ca="1" si="197"/>
        <v>402372307658003.44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402372307658003.44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1676551281908.3477</v>
      </c>
      <c r="L4981" s="455">
        <f t="shared" ca="1" si="197"/>
        <v>404048858939911.81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404048858939911.81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1683536912249.6326</v>
      </c>
      <c r="L4982" s="455">
        <f t="shared" ca="1" si="197"/>
        <v>405732395852161.44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405732395852161.44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1690551649384.0059</v>
      </c>
      <c r="L4983" s="455">
        <f t="shared" ca="1" si="197"/>
        <v>407422947501545.44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407422947501545.44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1697595614589.7727</v>
      </c>
      <c r="L4984" s="455">
        <f t="shared" ca="1" si="197"/>
        <v>409120543116135.19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409120543116135.19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1704668929650.5632</v>
      </c>
      <c r="L4985" s="455">
        <f t="shared" ca="1" si="197"/>
        <v>410825212045785.75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410825212045785.75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1711771716857.4407</v>
      </c>
      <c r="L4986" s="455">
        <f t="shared" ca="1" si="197"/>
        <v>412536983762643.19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412536983762643.19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1718904099011.0132</v>
      </c>
      <c r="L4987" s="455">
        <f t="shared" ca="1" si="197"/>
        <v>414255887861654.19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414255887861654.19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1726066199423.5591</v>
      </c>
      <c r="L4988" s="455">
        <f t="shared" ca="1" si="197"/>
        <v>415981954061077.75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415981954061077.75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1733258141921.1572</v>
      </c>
      <c r="L4989" s="455">
        <f t="shared" ca="1" si="197"/>
        <v>417715212202998.94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417715212202998.94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1740480050845.8289</v>
      </c>
      <c r="L4990" s="455">
        <f t="shared" ca="1" si="197"/>
        <v>419455692253844.75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419455692253844.75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1747732051057.6865</v>
      </c>
      <c r="L4991" s="455">
        <f t="shared" ca="1" si="197"/>
        <v>421203424304902.44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421203424304902.44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1755014267937.0935</v>
      </c>
      <c r="L4992" s="455">
        <f t="shared" ca="1" si="197"/>
        <v>422958438572839.5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422958438572839.5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1762326827386.8313</v>
      </c>
      <c r="L4993" s="455">
        <f t="shared" ca="1" si="197"/>
        <v>424720765400226.31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424720765400226.31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1769669855834.2764</v>
      </c>
      <c r="L4994" s="455">
        <f t="shared" ca="1" si="197"/>
        <v>426490435256060.56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426490435256060.56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1777043480233.5857</v>
      </c>
      <c r="L4995" s="455">
        <f t="shared" ca="1" si="197"/>
        <v>428267478736294.13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428267478736294.13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1784447828067.8921</v>
      </c>
      <c r="L4996" s="455">
        <f t="shared" ca="1" si="197"/>
        <v>430051926564362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430051926564362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1791883027351.5083</v>
      </c>
      <c r="L4997" s="455">
        <f t="shared" ca="1" si="197"/>
        <v>431843809591713.5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431843809591713.5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1799349206632.1396</v>
      </c>
      <c r="L4998" s="455">
        <f t="shared" ca="1" si="197"/>
        <v>433643158798345.63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433643158798345.63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1806846494993.1067</v>
      </c>
      <c r="L4999" s="455">
        <f t="shared" ca="1" si="197"/>
        <v>435450005293338.75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435450005293338.75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1814375022055.5781</v>
      </c>
      <c r="L5000" s="455">
        <f t="shared" ca="1" si="197"/>
        <v>437264380315394.31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437264380315394.31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1821934917980.8096</v>
      </c>
      <c r="L5001" s="455">
        <f t="shared" ca="1" si="197"/>
        <v>439086315233375.13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439086315233375.13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1829526313472.3962</v>
      </c>
      <c r="L5002" s="455">
        <f t="shared" ca="1" si="197"/>
        <v>440915841546847.5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440915841546847.5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1837149339778.5313</v>
      </c>
      <c r="L5003" s="455">
        <f t="shared" ca="1" si="197"/>
        <v>442752990886626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442752990886626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1844804128694.2751</v>
      </c>
      <c r="L5004" s="455">
        <f t="shared" ca="1" si="197"/>
        <v>444597795015320.25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444597795015320.25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1852490812563.834</v>
      </c>
      <c r="L5005" s="455">
        <f t="shared" ca="1" si="197"/>
        <v>446450285827884.06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446450285827884.06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1860209524282.8506</v>
      </c>
      <c r="L5006" s="455">
        <f t="shared" ca="1" si="197"/>
        <v>448310495352166.94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448310495352166.94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1867960397300.6956</v>
      </c>
      <c r="L5007" s="455">
        <f t="shared" ca="1" si="197"/>
        <v>450178455749467.63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450178455749467.63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1875743565622.782</v>
      </c>
      <c r="L5008" s="455">
        <f t="shared" ca="1" si="197"/>
        <v>452054199315090.44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452054199315090.44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1883559163812.8765</v>
      </c>
      <c r="L5009" s="455">
        <f t="shared" ca="1" si="197"/>
        <v>453937758478903.31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453937758478903.31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1891407326995.4307</v>
      </c>
      <c r="L5010" s="455">
        <f t="shared" ca="1" si="197"/>
        <v>455829165805898.75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455829165805898.75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1899288190857.9114</v>
      </c>
      <c r="L5011" s="455">
        <f t="shared" ca="1" si="197"/>
        <v>457728453996756.69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457728453996756.69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1907201891653.1526</v>
      </c>
      <c r="L5012" s="455">
        <f t="shared" ca="1" si="197"/>
        <v>459635655888409.81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459635655888409.81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1915148566201.7073</v>
      </c>
      <c r="L5013" s="455">
        <f t="shared" ca="1" si="197"/>
        <v>461550804454611.5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461550804454611.5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1923128351894.2146</v>
      </c>
      <c r="L5014" s="455">
        <f t="shared" ca="1" si="197"/>
        <v>463473932806505.69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463473932806505.69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1931141386693.7737</v>
      </c>
      <c r="L5015" s="455">
        <f t="shared" ca="1" si="197"/>
        <v>465405074193199.44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465405074193199.44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1939187809138.3311</v>
      </c>
      <c r="L5016" s="455">
        <f t="shared" ca="1" si="197"/>
        <v>467344262002337.75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467344262002337.75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1947267758343.074</v>
      </c>
      <c r="L5017" s="455">
        <f t="shared" ca="1" si="197"/>
        <v>469291529760680.81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469291529760680.81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1955381374002.8369</v>
      </c>
      <c r="L5018" s="455">
        <f t="shared" ca="1" si="197"/>
        <v>471246911134683.63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471246911134683.63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1963528796394.5151</v>
      </c>
      <c r="L5019" s="455">
        <f t="shared" ca="1" si="197"/>
        <v>473210439931078.13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473210439931078.13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1971710166379.4922</v>
      </c>
      <c r="L5020" s="455">
        <f t="shared" ca="1" si="197"/>
        <v>475182150097457.63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475182150097457.63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1979925625406.0735</v>
      </c>
      <c r="L5021" s="455">
        <f t="shared" ca="1" si="197"/>
        <v>477162075722863.69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477162075722863.69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1988175315511.9319</v>
      </c>
      <c r="L5022" s="455">
        <f t="shared" ca="1" si="197"/>
        <v>479150251038375.63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479150251038375.63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1996459379326.5647</v>
      </c>
      <c r="L5023" s="455">
        <f t="shared" ca="1" si="197"/>
        <v>481146710417702.19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481146710417702.19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2004777960073.759</v>
      </c>
      <c r="L5024" s="455">
        <f t="shared" ca="1" si="197"/>
        <v>483151488377775.94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483151488377775.94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2013131201574.0664</v>
      </c>
      <c r="L5025" s="455">
        <f t="shared" ca="1" si="197"/>
        <v>485164619579350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485164619579350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2021519248247.292</v>
      </c>
      <c r="L5026" s="455">
        <f t="shared" ca="1" si="197"/>
        <v>487186138827597.31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487186138827597.31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2029942245114.989</v>
      </c>
      <c r="L5027" s="455">
        <f t="shared" ca="1" si="197"/>
        <v>489216081072712.31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489216081072712.31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2038400337802.9678</v>
      </c>
      <c r="L5028" s="455">
        <f t="shared" ca="1" si="197"/>
        <v>491254481410515.25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491254481410515.25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2046893672543.8135</v>
      </c>
      <c r="L5029" s="455">
        <f t="shared" ca="1" si="197"/>
        <v>493301375083059.06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493301375083059.06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2055422396179.4131</v>
      </c>
      <c r="L5030" s="455">
        <f t="shared" ca="1" si="197"/>
        <v>495356797479238.5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495356797479238.5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2063986656163.4937</v>
      </c>
      <c r="L5031" s="455">
        <f t="shared" ca="1" si="197"/>
        <v>497420784135402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497420784135402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2072586600564.175</v>
      </c>
      <c r="L5032" s="455">
        <f t="shared" ca="1" si="197"/>
        <v>499493370735966.19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499493370735966.19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2081222378066.5256</v>
      </c>
      <c r="L5033" s="455">
        <f t="shared" ca="1" si="197"/>
        <v>501574593114032.69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501574593114032.69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2089894137975.1365</v>
      </c>
      <c r="L5034" s="455">
        <f t="shared" ca="1" si="197"/>
        <v>503664487252007.81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503664487252007.81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2098602030216.6992</v>
      </c>
      <c r="L5035" s="455">
        <f t="shared" ca="1" si="197"/>
        <v>505763089282224.5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505763089282224.5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2107346205342.6021</v>
      </c>
      <c r="L5036" s="455">
        <f t="shared" ca="1" si="197"/>
        <v>507870435487567.13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507870435487567.13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2116126814531.5295</v>
      </c>
      <c r="L5037" s="455">
        <f t="shared" ca="1" si="197"/>
        <v>509986562302098.63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509986562302098.63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2124944009592.0776</v>
      </c>
      <c r="L5038" s="455">
        <f t="shared" ca="1" si="197"/>
        <v>512111506311690.69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512111506311690.69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2133797942965.3782</v>
      </c>
      <c r="L5039" s="455">
        <f t="shared" ca="1" si="197"/>
        <v>514245304254656.06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514245304254656.06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2142688767727.7336</v>
      </c>
      <c r="L5040" s="455">
        <f t="shared" ca="1" si="197"/>
        <v>516387993022383.81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516387993022383.81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2151616637593.2661</v>
      </c>
      <c r="L5041" s="455">
        <f t="shared" ca="1" si="197"/>
        <v>518539609659977.06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518539609659977.06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2160581706916.571</v>
      </c>
      <c r="L5042" s="455">
        <f t="shared" ca="1" si="197"/>
        <v>520700191366893.63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520700191366893.63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2169584130695.3899</v>
      </c>
      <c r="L5043" s="455">
        <f t="shared" ca="1" si="197"/>
        <v>522869775497589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522869775497589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2178624064573.2878</v>
      </c>
      <c r="L5044" s="455">
        <f t="shared" ca="1" si="197"/>
        <v>525048399562162.31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525048399562162.31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2187701664842.343</v>
      </c>
      <c r="L5045" s="455">
        <f t="shared" ca="1" si="197"/>
        <v>527236101227004.63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527236101227004.63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2196817088445.8525</v>
      </c>
      <c r="L5046" s="455">
        <f t="shared" ca="1" si="197"/>
        <v>529432918315450.5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529432918315450.5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2205970492981.0439</v>
      </c>
      <c r="L5047" s="455">
        <f t="shared" ca="1" si="197"/>
        <v>531638888808431.56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531638888808431.56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2215162036701.7983</v>
      </c>
      <c r="L5048" s="455">
        <f t="shared" ca="1" si="197"/>
        <v>533854050845133.38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533854050845133.38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2224391878521.3892</v>
      </c>
      <c r="L5049" s="455">
        <f t="shared" ca="1" si="197"/>
        <v>536078442723654.75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536078442723654.75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2233660178015.228</v>
      </c>
      <c r="L5050" s="455">
        <f t="shared" ca="1" si="197"/>
        <v>538312102901670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538312102901670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2242967095423.625</v>
      </c>
      <c r="L5051" s="455">
        <f t="shared" ca="1" si="197"/>
        <v>540555069997093.63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540555069997093.63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2252312791654.5566</v>
      </c>
      <c r="L5052" s="455">
        <f t="shared" ca="1" si="197"/>
        <v>542807382788748.19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542807382788748.19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2261697428286.4507</v>
      </c>
      <c r="L5053" s="455">
        <f t="shared" ca="1" si="197"/>
        <v>545069080217034.63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545069080217034.63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2271121167570.9775</v>
      </c>
      <c r="L5054" s="455">
        <f t="shared" ca="1" si="197"/>
        <v>547340201384605.63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547340201384605.63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2280584172435.8569</v>
      </c>
      <c r="L5055" s="455">
        <f t="shared" ca="1" si="197"/>
        <v>549620785557041.5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549620785557041.5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2290086606487.6729</v>
      </c>
      <c r="L5056" s="455">
        <f t="shared" ca="1" si="197"/>
        <v>551910872163529.19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551910872163529.19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2299628634014.7051</v>
      </c>
      <c r="L5057" s="455">
        <f t="shared" ca="1" si="197"/>
        <v>554210500797543.88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554210500797543.88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2309210419989.7661</v>
      </c>
      <c r="L5058" s="455">
        <f t="shared" ca="1" si="197"/>
        <v>556519711217533.63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556519711217533.63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2318832130073.0571</v>
      </c>
      <c r="L5059" s="455">
        <f t="shared" ca="1" si="197"/>
        <v>558838543347606.69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558838543347606.69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2328493930615.0283</v>
      </c>
      <c r="L5060" s="455">
        <f t="shared" ca="1" si="197"/>
        <v>561167037278221.69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561167037278221.69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2338195988659.2568</v>
      </c>
      <c r="L5061" s="455">
        <f t="shared" ca="1" si="197"/>
        <v>563505233266881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563505233266881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2347938471945.3374</v>
      </c>
      <c r="L5062" s="455">
        <f t="shared" ca="1" si="197"/>
        <v>565853171738826.38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565853171738826.38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2357721548911.7764</v>
      </c>
      <c r="L5063" s="455">
        <f t="shared" ca="1" si="197"/>
        <v>568210893287738.13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568210893287738.13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2367545388698.9087</v>
      </c>
      <c r="L5064" s="455">
        <f t="shared" ca="1" si="197"/>
        <v>570578438676437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570578438676437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2377410161151.8208</v>
      </c>
      <c r="L5065" s="455">
        <f t="shared" ca="1" si="197"/>
        <v>572955848837588.88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572955848837588.88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2387316036823.2871</v>
      </c>
      <c r="L5066" s="455">
        <f t="shared" ca="1" si="197"/>
        <v>575343164874412.13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575343164874412.13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2397263186976.7173</v>
      </c>
      <c r="L5067" s="455">
        <f t="shared" ca="1" si="197"/>
        <v>577740428061388.88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577740428061388.88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2407251783589.1201</v>
      </c>
      <c r="L5068" s="455">
        <f t="shared" ca="1" si="197"/>
        <v>580147679844978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580147679844978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2417281999354.0752</v>
      </c>
      <c r="L5069" s="455">
        <f t="shared" ca="1" si="197"/>
        <v>582564961844332.13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582564961844332.13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2427354007684.7173</v>
      </c>
      <c r="L5070" s="455">
        <f t="shared" ca="1" si="197"/>
        <v>584992315852016.88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584992315852016.88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2437467982716.7368</v>
      </c>
      <c r="L5071" s="455">
        <f t="shared" ca="1" si="197"/>
        <v>587429783834733.63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587429783834733.63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2447624099311.3901</v>
      </c>
      <c r="L5072" s="455">
        <f t="shared" ca="1" si="197"/>
        <v>589877407934045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589877407934045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2457822533058.521</v>
      </c>
      <c r="L5073" s="455">
        <f t="shared" ca="1" si="197"/>
        <v>592335230467103.5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592335230467103.5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2468063460279.5977</v>
      </c>
      <c r="L5074" s="455">
        <f t="shared" ca="1" si="197"/>
        <v>594803293927383.13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594803293927383.13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2478347058030.7632</v>
      </c>
      <c r="L5075" s="455">
        <f t="shared" ca="1" si="197"/>
        <v>597281640985413.88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597281640985413.88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2488673504105.8911</v>
      </c>
      <c r="L5076" s="455">
        <f t="shared" ca="1" si="197"/>
        <v>599770314489519.75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599770314489519.75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2499042977039.6655</v>
      </c>
      <c r="L5077" s="455">
        <f t="shared" ca="1" si="197"/>
        <v>602269357466559.38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602269357466559.38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2509455656110.6641</v>
      </c>
      <c r="L5078" s="455">
        <f t="shared" ca="1" si="197"/>
        <v>604778813122670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604778813122670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2519911721344.4585</v>
      </c>
      <c r="L5079" s="455">
        <f t="shared" ca="1" si="197"/>
        <v>607298724844014.5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607298724844014.5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2530411353516.7271</v>
      </c>
      <c r="L5080" s="455">
        <f t="shared" ca="1" si="197"/>
        <v>609829136197531.25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609829136197531.25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2540954734156.3804</v>
      </c>
      <c r="L5081" s="455">
        <f t="shared" ca="1" si="197"/>
        <v>612370090931687.63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612370090931687.63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2551542045548.6982</v>
      </c>
      <c r="L5082" s="455">
        <f t="shared" ca="1" si="197"/>
        <v>614921632977236.38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614921632977236.38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2562173470738.4849</v>
      </c>
      <c r="L5083" s="455">
        <f t="shared" ca="1" si="197"/>
        <v>617483806447974.88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617483806447974.88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2572849193533.2285</v>
      </c>
      <c r="L5084" s="455">
        <f t="shared" ca="1" si="197"/>
        <v>620056655641508.13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620056655641508.13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2583569398506.2837</v>
      </c>
      <c r="L5085" s="455">
        <f t="shared" ca="1" si="197"/>
        <v>622640225040014.38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622640225040014.38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2594334271000.0601</v>
      </c>
      <c r="L5086" s="455">
        <f t="shared" ca="1" si="197"/>
        <v>625234559311014.38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625234559311014.38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2605143997129.2266</v>
      </c>
      <c r="L5087" s="455">
        <f t="shared" ca="1" si="197"/>
        <v>627839703308143.63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627839703308143.63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2615998763783.9316</v>
      </c>
      <c r="L5088" s="455">
        <f t="shared" ca="1" si="197"/>
        <v>630455702071927.5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630455702071927.5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2626898758633.0313</v>
      </c>
      <c r="L5089" s="455">
        <f t="shared" ca="1" si="197"/>
        <v>633082600830560.5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633082600830560.5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2637844170127.3354</v>
      </c>
      <c r="L5090" s="455">
        <f t="shared" ca="1" si="197"/>
        <v>635720445000687.88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635720445000687.88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2648835187502.8662</v>
      </c>
      <c r="L5091" s="455">
        <f t="shared" ca="1" si="197"/>
        <v>638369280188190.75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638369280188190.75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2659872000784.1279</v>
      </c>
      <c r="L5092" s="455">
        <f t="shared" ca="1" si="197"/>
        <v>641029152188974.88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641029152188974.88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2670954800787.3955</v>
      </c>
      <c r="L5093" s="455">
        <f t="shared" ca="1" si="197"/>
        <v>643700106989762.25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643700106989762.25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2682083779124.0093</v>
      </c>
      <c r="L5094" s="455">
        <f t="shared" ca="1" si="197"/>
        <v>646382190768886.25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646382190768886.25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2693259128203.6929</v>
      </c>
      <c r="L5095" s="455">
        <f t="shared" ca="1" si="197"/>
        <v>649075449897090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649075449897090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2704481041237.875</v>
      </c>
      <c r="L5096" s="455">
        <f t="shared" ca="1" si="197"/>
        <v>651779930938327.88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651779930938327.88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2715749712243.0327</v>
      </c>
      <c r="L5097" s="455">
        <f t="shared" ca="1" si="197"/>
        <v>654495680650570.88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654495680650570.88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2727065336044.0454</v>
      </c>
      <c r="L5098" s="455">
        <f t="shared" ca="1" si="197"/>
        <v>657222745986614.88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657222745986614.88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2738428108277.562</v>
      </c>
      <c r="L5099" s="455">
        <f t="shared" ca="1" si="197"/>
        <v>659961174094892.38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659961174094892.38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2749838225395.3848</v>
      </c>
      <c r="L5100" s="455">
        <f t="shared" ca="1" si="197"/>
        <v>662711012320287.75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662711012320287.75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2761295884667.8657</v>
      </c>
      <c r="L5101" s="455">
        <f t="shared" ca="1" si="197"/>
        <v>665472308204955.63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665472308204955.63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2772801284187.3149</v>
      </c>
      <c r="L5102" s="455">
        <f t="shared" ca="1" si="197"/>
        <v>668245109489143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668245109489143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2784354622871.4292</v>
      </c>
      <c r="L5103" s="455">
        <f t="shared" ca="1" si="197"/>
        <v>671029464112014.38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671029464112014.38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2795956100466.7266</v>
      </c>
      <c r="L5104" s="455">
        <f t="shared" ca="1" si="197"/>
        <v>673825420212481.13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673825420212481.13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2807605917552.0049</v>
      </c>
      <c r="L5105" s="455">
        <f t="shared" ca="1" si="197"/>
        <v>676633026130033.13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676633026130033.13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2819304275541.8047</v>
      </c>
      <c r="L5106" s="455">
        <f t="shared" ca="1" si="197"/>
        <v>679452330405574.88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679452330405574.88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2831051376689.8955</v>
      </c>
      <c r="L5107" s="455">
        <f t="shared" ca="1" si="197"/>
        <v>682283381782264.75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682283381782264.75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2842847424092.7695</v>
      </c>
      <c r="L5108" s="455">
        <f t="shared" ref="L5108:L5362" ca="1" si="202">I5108-J5108+K5108</f>
        <v>685126229206357.5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685126229206357.5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2854692621693.1563</v>
      </c>
      <c r="L5109" s="455">
        <f t="shared" ca="1" si="202"/>
        <v>687980921828050.63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687980921828050.63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2866587174283.5444</v>
      </c>
      <c r="L5110" s="455">
        <f t="shared" ca="1" si="202"/>
        <v>690847509002334.13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690847509002334.13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2878531287509.7256</v>
      </c>
      <c r="L5111" s="455">
        <f t="shared" ca="1" si="202"/>
        <v>693726040289843.88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693726040289843.88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2890525167874.3496</v>
      </c>
      <c r="L5112" s="455">
        <f t="shared" ca="1" si="202"/>
        <v>696616565457718.25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696616565457718.25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2902569022740.4927</v>
      </c>
      <c r="L5113" s="455">
        <f t="shared" ca="1" si="202"/>
        <v>699519134480458.75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699519134480458.75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2914663060335.2446</v>
      </c>
      <c r="L5114" s="455">
        <f t="shared" ca="1" si="202"/>
        <v>702433797540794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702433797540794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2926807489753.3081</v>
      </c>
      <c r="L5115" s="455">
        <f t="shared" ca="1" si="202"/>
        <v>705360605030547.25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705360605030547.25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2939002520960.6133</v>
      </c>
      <c r="L5116" s="455">
        <f t="shared" ca="1" si="202"/>
        <v>708299607551507.88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708299607551507.88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2951248364797.9492</v>
      </c>
      <c r="L5117" s="455">
        <f t="shared" ca="1" si="202"/>
        <v>711250855916305.88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711250855916305.88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2963545232984.6079</v>
      </c>
      <c r="L5118" s="455">
        <f t="shared" ca="1" si="202"/>
        <v>714214401149290.5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714214401149290.5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2975893338122.0439</v>
      </c>
      <c r="L5119" s="455">
        <f t="shared" ca="1" si="202"/>
        <v>717190294487412.5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717190294487412.5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2988292893697.5522</v>
      </c>
      <c r="L5120" s="455">
        <f t="shared" ca="1" si="202"/>
        <v>720178587381110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720178587381110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3000744114087.9585</v>
      </c>
      <c r="L5121" s="455">
        <f t="shared" ca="1" si="202"/>
        <v>723179331495198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723179331495198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3013247214563.3252</v>
      </c>
      <c r="L5122" s="455">
        <f t="shared" ca="1" si="202"/>
        <v>726192578709761.38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726192578709761.38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3025802411290.6724</v>
      </c>
      <c r="L5123" s="455">
        <f t="shared" ca="1" si="202"/>
        <v>729218381121052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729218381121052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3038409921337.7168</v>
      </c>
      <c r="L5124" s="455">
        <f t="shared" ca="1" si="202"/>
        <v>732256791042389.75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732256791042389.75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3051069962676.624</v>
      </c>
      <c r="L5125" s="455">
        <f t="shared" ca="1" si="202"/>
        <v>735307861005066.38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735307861005066.38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3063782754187.7764</v>
      </c>
      <c r="L5126" s="455">
        <f t="shared" ca="1" si="202"/>
        <v>738371643759254.13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738371643759254.13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3076548515663.5586</v>
      </c>
      <c r="L5127" s="455">
        <f t="shared" ca="1" si="202"/>
        <v>741448192274917.63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741448192274917.63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3089367467812.1567</v>
      </c>
      <c r="L5128" s="455">
        <f t="shared" ca="1" si="202"/>
        <v>744537559742729.75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744537559742729.75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3102239832261.374</v>
      </c>
      <c r="L5129" s="455">
        <f t="shared" ca="1" si="202"/>
        <v>747639799574991.13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747639799574991.13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3115165831562.4629</v>
      </c>
      <c r="L5130" s="455">
        <f t="shared" ca="1" si="202"/>
        <v>750754965406553.63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750754965406553.63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3128145689193.9736</v>
      </c>
      <c r="L5131" s="455">
        <f t="shared" ca="1" si="202"/>
        <v>753883111095747.63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753883111095747.63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3141179629565.6152</v>
      </c>
      <c r="L5132" s="455">
        <f t="shared" ca="1" si="202"/>
        <v>757024290725313.25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757024290725313.25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3154267878022.1387</v>
      </c>
      <c r="L5133" s="455">
        <f t="shared" ca="1" si="202"/>
        <v>760178558603335.38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760178558603335.38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3167410660847.2305</v>
      </c>
      <c r="L5134" s="455">
        <f t="shared" ca="1" si="202"/>
        <v>763345969264182.63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763345969264182.63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3180608205267.4277</v>
      </c>
      <c r="L5135" s="455">
        <f t="shared" ca="1" si="202"/>
        <v>766526577469450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766526577469450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3193860739456.0415</v>
      </c>
      <c r="L5136" s="455">
        <f t="shared" ca="1" si="202"/>
        <v>769720438208906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769720438208906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3207168492537.1084</v>
      </c>
      <c r="L5137" s="455">
        <f t="shared" ca="1" si="202"/>
        <v>772927606701443.13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772927606701443.13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3220531694589.3462</v>
      </c>
      <c r="L5138" s="455">
        <f t="shared" ca="1" si="202"/>
        <v>776148138396032.5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776148138396032.5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3233950576650.1353</v>
      </c>
      <c r="L5139" s="455">
        <f t="shared" ca="1" si="202"/>
        <v>779382088972682.63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779382088972682.63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3247425370719.5107</v>
      </c>
      <c r="L5140" s="455">
        <f t="shared" ca="1" si="202"/>
        <v>782629514343402.13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782629514343402.13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3260956309764.1753</v>
      </c>
      <c r="L5141" s="455">
        <f t="shared" ca="1" si="202"/>
        <v>785890470653166.25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785890470653166.25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3274543627721.5259</v>
      </c>
      <c r="L5142" s="455">
        <f t="shared" ca="1" si="202"/>
        <v>789165014280887.75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789165014280887.75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3288187559503.6987</v>
      </c>
      <c r="L5143" s="455">
        <f t="shared" ca="1" si="202"/>
        <v>792453201840391.5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792453201840391.5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3301888341001.6313</v>
      </c>
      <c r="L5144" s="455">
        <f t="shared" ca="1" si="202"/>
        <v>795755090181393.13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795755090181393.13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3315646209089.1382</v>
      </c>
      <c r="L5145" s="455">
        <f t="shared" ca="1" si="202"/>
        <v>799070736390482.25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799070736390482.25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3329461401627.0093</v>
      </c>
      <c r="L5146" s="455">
        <f t="shared" ca="1" si="202"/>
        <v>802400197792109.25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802400197792109.25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3343334157467.1221</v>
      </c>
      <c r="L5147" s="455">
        <f t="shared" ca="1" si="202"/>
        <v>805743531949576.38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805743531949576.38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3357264716456.5684</v>
      </c>
      <c r="L5148" s="455">
        <f t="shared" ca="1" si="202"/>
        <v>809100796666033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809100796666033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3371253319441.8042</v>
      </c>
      <c r="L5149" s="455">
        <f t="shared" ca="1" si="202"/>
        <v>812472049985474.75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812472049985474.75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3385300208272.8115</v>
      </c>
      <c r="L5150" s="455">
        <f t="shared" ca="1" si="202"/>
        <v>815857350193747.5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815857350193747.5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3399405625807.2813</v>
      </c>
      <c r="L5151" s="455">
        <f t="shared" ca="1" si="202"/>
        <v>819256755819554.75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819256755819554.75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3413569815914.8115</v>
      </c>
      <c r="L5152" s="455">
        <f t="shared" ca="1" si="202"/>
        <v>822670325635469.5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822670325635469.5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3427793023481.123</v>
      </c>
      <c r="L5153" s="455">
        <f t="shared" ca="1" si="202"/>
        <v>826098118658950.63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826098118658950.63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3442075494412.2944</v>
      </c>
      <c r="L5154" s="455">
        <f t="shared" ca="1" si="202"/>
        <v>829540194153362.88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829540194153362.88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3456417475639.0117</v>
      </c>
      <c r="L5155" s="455">
        <f t="shared" ca="1" si="202"/>
        <v>832996611629001.88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832996611629001.88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3470819215120.8413</v>
      </c>
      <c r="L5156" s="455">
        <f t="shared" ca="1" si="202"/>
        <v>836467430844122.75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836467430844122.75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3485280961850.5112</v>
      </c>
      <c r="L5157" s="455">
        <f t="shared" ca="1" si="202"/>
        <v>839952711805973.25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839952711805973.25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3499802965858.2217</v>
      </c>
      <c r="L5158" s="455">
        <f t="shared" ca="1" si="202"/>
        <v>843452514771831.5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843452514771831.5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3514385478215.9644</v>
      </c>
      <c r="L5159" s="455">
        <f t="shared" ca="1" si="202"/>
        <v>846966900250047.5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846966900250047.5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3529028751041.8647</v>
      </c>
      <c r="L5160" s="455">
        <f t="shared" ca="1" si="202"/>
        <v>850495929001089.38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850495929001089.38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3543733037504.5391</v>
      </c>
      <c r="L5161" s="455">
        <f t="shared" ca="1" si="202"/>
        <v>854039662038593.88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854039662038593.88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3558498591827.4746</v>
      </c>
      <c r="L5162" s="455">
        <f t="shared" ca="1" si="202"/>
        <v>857598160630421.38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857598160630421.38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3573325669293.4224</v>
      </c>
      <c r="L5163" s="455">
        <f t="shared" ca="1" si="202"/>
        <v>861171486299714.75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861171486299714.75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3588214526248.8115</v>
      </c>
      <c r="L5164" s="455">
        <f t="shared" ca="1" si="202"/>
        <v>864759700825963.5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864759700825963.5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3603165420108.1812</v>
      </c>
      <c r="L5165" s="455">
        <f t="shared" ca="1" si="202"/>
        <v>868362866246071.63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868362866246071.63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3618178609358.6318</v>
      </c>
      <c r="L5166" s="455">
        <f t="shared" ca="1" si="202"/>
        <v>871981044855430.25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871981044855430.25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3633254353564.2925</v>
      </c>
      <c r="L5167" s="455">
        <f t="shared" ca="1" si="202"/>
        <v>875614299208994.5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875614299208994.5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3648392913370.8105</v>
      </c>
      <c r="L5168" s="455">
        <f t="shared" ca="1" si="202"/>
        <v>879262692122365.25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879262692122365.25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3663594550509.855</v>
      </c>
      <c r="L5169" s="455">
        <f t="shared" ca="1" si="202"/>
        <v>882926286672875.13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882926286672875.13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3678859527803.6465</v>
      </c>
      <c r="L5170" s="455">
        <f t="shared" ca="1" si="202"/>
        <v>886605146200678.75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886605146200678.75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3694188109169.4951</v>
      </c>
      <c r="L5171" s="455">
        <f t="shared" ca="1" si="202"/>
        <v>890299334309848.25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890299334309848.25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3709580559624.3682</v>
      </c>
      <c r="L5172" s="455">
        <f t="shared" ca="1" si="202"/>
        <v>894008914869472.63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894008914869472.63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3725037145289.4692</v>
      </c>
      <c r="L5173" s="455">
        <f t="shared" ca="1" si="202"/>
        <v>897733952014762.13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897733952014762.13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3740558133394.8418</v>
      </c>
      <c r="L5174" s="455">
        <f t="shared" ca="1" si="202"/>
        <v>901474510148157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901474510148157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3756143792283.9878</v>
      </c>
      <c r="L5175" s="455">
        <f t="shared" ca="1" si="202"/>
        <v>905230653940441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905230653940441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3771794391418.5044</v>
      </c>
      <c r="L5176" s="455">
        <f t="shared" ca="1" si="202"/>
        <v>909002448331859.5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909002448331859.5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3787510201382.748</v>
      </c>
      <c r="L5177" s="455">
        <f t="shared" ca="1" si="202"/>
        <v>912789958533242.25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912789958533242.25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3803291493888.5093</v>
      </c>
      <c r="L5178" s="455">
        <f t="shared" ca="1" si="202"/>
        <v>916593250027130.75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916593250027130.75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3819138541779.7119</v>
      </c>
      <c r="L5179" s="455">
        <f t="shared" ca="1" si="202"/>
        <v>920412388568910.5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920412388568910.5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3835051619037.127</v>
      </c>
      <c r="L5180" s="455">
        <f t="shared" ca="1" si="202"/>
        <v>924247440187947.63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924247440187947.63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3851031000783.1147</v>
      </c>
      <c r="L5181" s="455">
        <f t="shared" ca="1" si="202"/>
        <v>928098471188730.75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928098471188730.75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3867076963286.3779</v>
      </c>
      <c r="L5182" s="455">
        <f t="shared" ca="1" si="202"/>
        <v>931965548152017.13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931965548152017.13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3883189783966.7373</v>
      </c>
      <c r="L5183" s="455">
        <f t="shared" ca="1" si="202"/>
        <v>935848737935983.88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935848737935983.88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3899369741399.9326</v>
      </c>
      <c r="L5184" s="455">
        <f t="shared" ca="1" si="202"/>
        <v>939748107677383.75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939748107677383.75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3915617115322.4326</v>
      </c>
      <c r="L5185" s="455">
        <f t="shared" ca="1" si="202"/>
        <v>943663724792706.13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943663724792706.13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3931932186636.2754</v>
      </c>
      <c r="L5186" s="455">
        <f t="shared" ca="1" si="202"/>
        <v>947595656979342.38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947595656979342.38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3948315237413.9263</v>
      </c>
      <c r="L5187" s="455">
        <f t="shared" ca="1" si="202"/>
        <v>951543972216756.25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951543972216756.25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3964766550903.1509</v>
      </c>
      <c r="L5188" s="455">
        <f t="shared" ca="1" si="202"/>
        <v>955508738767659.38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955508738767659.38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3981286411531.9141</v>
      </c>
      <c r="L5189" s="455">
        <f t="shared" ca="1" si="202"/>
        <v>959490025179191.25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959490025179191.25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3997875104913.2969</v>
      </c>
      <c r="L5190" s="455">
        <f t="shared" ca="1" si="202"/>
        <v>963487900284104.5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963487900284104.5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4014532917850.436</v>
      </c>
      <c r="L5191" s="455">
        <f t="shared" ca="1" si="202"/>
        <v>967502433201954.88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967502433201954.88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4031260138341.4785</v>
      </c>
      <c r="L5192" s="455">
        <f t="shared" ca="1" si="202"/>
        <v>971533693340296.38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971533693340296.38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4048057055584.5684</v>
      </c>
      <c r="L5193" s="455">
        <f t="shared" ca="1" si="202"/>
        <v>975581750395881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975581750395881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4064923959982.8374</v>
      </c>
      <c r="L5194" s="455">
        <f t="shared" ca="1" si="202"/>
        <v>979646674355863.88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979646674355863.88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4081861143149.4326</v>
      </c>
      <c r="L5195" s="455">
        <f t="shared" ca="1" si="202"/>
        <v>983728535499013.25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983728535499013.25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4098868897912.5552</v>
      </c>
      <c r="L5196" s="455">
        <f t="shared" ca="1" si="202"/>
        <v>987827404396925.75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987827404396925.75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4115947518320.5244</v>
      </c>
      <c r="L5197" s="455">
        <f t="shared" ca="1" si="202"/>
        <v>991943351915246.25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991943351915246.25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4133097299646.8594</v>
      </c>
      <c r="L5198" s="455">
        <f t="shared" ca="1" si="202"/>
        <v>996076449214893.13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996076449214893.13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4150318538395.3882</v>
      </c>
      <c r="L5199" s="455">
        <f t="shared" ca="1" si="202"/>
        <v>1000226767753288.5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1000226767753288.5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4167611532305.3687</v>
      </c>
      <c r="L5200" s="455">
        <f t="shared" ca="1" si="202"/>
        <v>1004394379285593.9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1004394379285593.9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4184976580356.6406</v>
      </c>
      <c r="L5201" s="455">
        <f t="shared" ca="1" si="202"/>
        <v>1008579355865950.5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1008579355865950.5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4202413982774.7935</v>
      </c>
      <c r="L5202" s="455">
        <f t="shared" ca="1" si="202"/>
        <v>1012781769848725.3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1012781769848725.3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4219924041036.355</v>
      </c>
      <c r="L5203" s="455">
        <f t="shared" ca="1" si="202"/>
        <v>1017001693889761.6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1017001693889761.6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4237507057874.0063</v>
      </c>
      <c r="L5204" s="455">
        <f t="shared" ca="1" si="202"/>
        <v>1021239200947635.6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1021239200947635.6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4255163337281.8145</v>
      </c>
      <c r="L5205" s="455">
        <f t="shared" ca="1" si="202"/>
        <v>1025494364284917.5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1025494364284917.5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4272893184520.4897</v>
      </c>
      <c r="L5206" s="455">
        <f t="shared" ca="1" si="202"/>
        <v>1029767257469438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1029767257469438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4290696906122.6582</v>
      </c>
      <c r="L5207" s="455">
        <f t="shared" ca="1" si="202"/>
        <v>1034057954375560.6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1034057954375560.6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4308574809898.1694</v>
      </c>
      <c r="L5208" s="455">
        <f t="shared" ca="1" si="202"/>
        <v>1038366529185458.8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1038366529185458.8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4326527204939.4116</v>
      </c>
      <c r="L5209" s="455">
        <f t="shared" ca="1" si="202"/>
        <v>1042693056390398.1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1042693056390398.1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4344554401626.6587</v>
      </c>
      <c r="L5210" s="455">
        <f t="shared" ca="1" si="202"/>
        <v>1047037610792024.8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1047037610792024.8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4362656711633.437</v>
      </c>
      <c r="L5211" s="455">
        <f t="shared" ca="1" si="202"/>
        <v>1051400267503658.1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1051400267503658.1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4380834447931.9087</v>
      </c>
      <c r="L5212" s="455">
        <f t="shared" ca="1" si="202"/>
        <v>1055781101951590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1055781101951590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4399087924798.292</v>
      </c>
      <c r="L5213" s="455">
        <f t="shared" ca="1" si="202"/>
        <v>1060180189876388.3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1060180189876388.3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4417417457818.2842</v>
      </c>
      <c r="L5214" s="455">
        <f t="shared" ca="1" si="202"/>
        <v>1064597607334206.5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1064597607334206.5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4435823363892.5273</v>
      </c>
      <c r="L5215" s="455">
        <f t="shared" ca="1" si="202"/>
        <v>1069033430698099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1069033430698099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4454305961242.0791</v>
      </c>
      <c r="L5216" s="455">
        <f t="shared" ca="1" si="202"/>
        <v>1073487736659341.1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1073487736659341.1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4472865569413.9219</v>
      </c>
      <c r="L5217" s="455">
        <f t="shared" ca="1" si="202"/>
        <v>1077960602228755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1077960602228755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4491502509286.4795</v>
      </c>
      <c r="L5218" s="455">
        <f t="shared" ca="1" si="202"/>
        <v>1082452104738041.5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1082452104738041.5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4510217103075.1729</v>
      </c>
      <c r="L5219" s="455">
        <f t="shared" ca="1" si="202"/>
        <v>1086962321841116.6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1086962321841116.6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4529009674337.9863</v>
      </c>
      <c r="L5220" s="455">
        <f t="shared" ca="1" si="202"/>
        <v>1091491331515454.6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1091491331515454.6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4547880547981.0605</v>
      </c>
      <c r="L5221" s="455">
        <f t="shared" ca="1" si="202"/>
        <v>1096039212063435.6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1096039212063435.6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4566830050264.3154</v>
      </c>
      <c r="L5222" s="455">
        <f t="shared" ca="1" si="202"/>
        <v>1100606042113700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1100606042113700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4585858508807.084</v>
      </c>
      <c r="L5223" s="455">
        <f t="shared" ca="1" si="202"/>
        <v>1105191900622507.1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1105191900622507.1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4604966252593.7793</v>
      </c>
      <c r="L5224" s="455">
        <f t="shared" ca="1" si="202"/>
        <v>1109796866875100.9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1109796866875100.9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4624153611979.5879</v>
      </c>
      <c r="L5225" s="455">
        <f t="shared" ca="1" si="202"/>
        <v>1114421020487080.5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1114421020487080.5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4643420918696.1689</v>
      </c>
      <c r="L5226" s="455">
        <f t="shared" ca="1" si="202"/>
        <v>1119064441405776.6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1119064441405776.6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4662768505857.4023</v>
      </c>
      <c r="L5227" s="455">
        <f t="shared" ca="1" si="202"/>
        <v>1123727209911634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1123727209911634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4682196707965.1416</v>
      </c>
      <c r="L5228" s="455">
        <f t="shared" ca="1" si="202"/>
        <v>1128409406619599.3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1128409406619599.3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4701705860914.9971</v>
      </c>
      <c r="L5229" s="455">
        <f t="shared" ca="1" si="202"/>
        <v>1133111112480514.3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1133111112480514.3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4721296302002.1426</v>
      </c>
      <c r="L5230" s="455">
        <f t="shared" ca="1" si="202"/>
        <v>1137832408782516.5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1137832408782516.5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4740968369927.1523</v>
      </c>
      <c r="L5231" s="455">
        <f t="shared" ca="1" si="202"/>
        <v>1142573377152443.8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1142573377152443.8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4760722404801.8486</v>
      </c>
      <c r="L5232" s="455">
        <f t="shared" ca="1" si="202"/>
        <v>1147334099557245.5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1147334099557245.5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4780558748155.1895</v>
      </c>
      <c r="L5233" s="455">
        <f t="shared" ca="1" si="202"/>
        <v>1152114658305400.8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1152114658305400.8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4800477742939.1699</v>
      </c>
      <c r="L5234" s="455">
        <f t="shared" ca="1" si="202"/>
        <v>1156915136048340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1156915136048340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4820479733534.75</v>
      </c>
      <c r="L5235" s="455">
        <f t="shared" ca="1" si="202"/>
        <v>1161735615781874.8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1161735615781874.8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4840565065757.8115</v>
      </c>
      <c r="L5236" s="455">
        <f t="shared" ca="1" si="202"/>
        <v>1166576180847632.5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1166576180847632.5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4860734086865.1357</v>
      </c>
      <c r="L5237" s="455">
        <f t="shared" ca="1" si="202"/>
        <v>1171436914934497.8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1171436914934497.8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4880987145560.4072</v>
      </c>
      <c r="L5238" s="455">
        <f t="shared" ca="1" si="202"/>
        <v>1176317902080058.3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1176317902080058.3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4901324592000.2422</v>
      </c>
      <c r="L5239" s="455">
        <f t="shared" ca="1" si="202"/>
        <v>1181219226672058.5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1181219226672058.5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4921746777800.2441</v>
      </c>
      <c r="L5240" s="455">
        <f t="shared" ca="1" si="202"/>
        <v>1186140973449858.8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1186140973449858.8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4942254056041.0781</v>
      </c>
      <c r="L5241" s="455">
        <f t="shared" ca="1" si="202"/>
        <v>1191083227505899.8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1191083227505899.8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4962846781274.582</v>
      </c>
      <c r="L5242" s="455">
        <f t="shared" ca="1" si="202"/>
        <v>1196046074287174.3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1196046074287174.3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4983525309529.8926</v>
      </c>
      <c r="L5243" s="455">
        <f t="shared" ca="1" si="202"/>
        <v>1201029599596704.3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1201029599596704.3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5004289998319.6006</v>
      </c>
      <c r="L5244" s="455">
        <f t="shared" ca="1" si="202"/>
        <v>1206033889595023.8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1206033889595023.8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5025141206645.9326</v>
      </c>
      <c r="L5245" s="455">
        <f t="shared" ca="1" si="202"/>
        <v>1211059030801669.8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1211059030801669.8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5046079295006.957</v>
      </c>
      <c r="L5246" s="455">
        <f t="shared" ca="1" si="202"/>
        <v>1216105110096676.8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1216105110096676.8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5067104625402.8193</v>
      </c>
      <c r="L5247" s="455">
        <f t="shared" ca="1" si="202"/>
        <v>1221172214722079.5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1221172214722079.5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5088217561341.998</v>
      </c>
      <c r="L5248" s="455">
        <f t="shared" ca="1" si="202"/>
        <v>1226260432283421.5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1226260432283421.5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5109418467847.5898</v>
      </c>
      <c r="L5249" s="455">
        <f t="shared" ca="1" si="202"/>
        <v>1231369850751269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1231369850751269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5130707711463.6211</v>
      </c>
      <c r="L5250" s="455">
        <f t="shared" ca="1" si="202"/>
        <v>1236500558462732.5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1236500558462732.5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5152085660261.3857</v>
      </c>
      <c r="L5251" s="455">
        <f t="shared" ca="1" si="202"/>
        <v>1241652644122994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1241652644122994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5173552683845.8086</v>
      </c>
      <c r="L5252" s="455">
        <f t="shared" ca="1" si="202"/>
        <v>1246826196806839.8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1246826196806839.8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5195109153361.832</v>
      </c>
      <c r="L5253" s="455">
        <f t="shared" ca="1" si="202"/>
        <v>1252021305960201.5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1252021305960201.5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5216755441500.8398</v>
      </c>
      <c r="L5254" s="455">
        <f t="shared" ca="1" si="202"/>
        <v>1257238061401702.3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1257238061401702.3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5238491922507.0928</v>
      </c>
      <c r="L5255" s="455">
        <f t="shared" ca="1" si="202"/>
        <v>1262476553324209.3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1262476553324209.3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5260318972184.2051</v>
      </c>
      <c r="L5256" s="455">
        <f t="shared" ca="1" si="202"/>
        <v>1267736872296393.5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1267736872296393.5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5282236967901.6396</v>
      </c>
      <c r="L5257" s="455">
        <f t="shared" ca="1" si="202"/>
        <v>1273019109264295.3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1273019109264295.3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5304246288601.2305</v>
      </c>
      <c r="L5258" s="455">
        <f t="shared" ca="1" si="202"/>
        <v>1278323355552896.5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1278323355552896.5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5326347314803.7354</v>
      </c>
      <c r="L5259" s="455">
        <f t="shared" ca="1" si="202"/>
        <v>1283649702867700.3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1283649702867700.3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5348540428615.418</v>
      </c>
      <c r="L5260" s="455">
        <f t="shared" ca="1" si="202"/>
        <v>1288998243296315.8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1288998243296315.8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5370826013734.6484</v>
      </c>
      <c r="L5261" s="455">
        <f t="shared" ca="1" si="202"/>
        <v>1294369069310050.5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1294369069310050.5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5393204455458.5439</v>
      </c>
      <c r="L5262" s="455">
        <f t="shared" ca="1" si="202"/>
        <v>1299762273765509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1299762273765509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5415676140689.6211</v>
      </c>
      <c r="L5263" s="455">
        <f t="shared" ca="1" si="202"/>
        <v>1305177949906198.5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1305177949906198.5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5438241457942.4941</v>
      </c>
      <c r="L5264" s="455">
        <f t="shared" ca="1" si="202"/>
        <v>1310616191364141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1310616191364141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5460900797350.5879</v>
      </c>
      <c r="L5265" s="455">
        <f t="shared" ca="1" si="202"/>
        <v>1316077092161491.5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1316077092161491.5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5483654550672.8809</v>
      </c>
      <c r="L5266" s="455">
        <f t="shared" ca="1" si="202"/>
        <v>1321560746712164.5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1321560746712164.5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5506503111300.6855</v>
      </c>
      <c r="L5267" s="455">
        <f t="shared" ca="1" si="202"/>
        <v>1327067249823465.3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1327067249823465.3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5529446874264.4385</v>
      </c>
      <c r="L5268" s="455">
        <f t="shared" ca="1" si="202"/>
        <v>1332596696697729.8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1332596696697729.8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5552486236240.541</v>
      </c>
      <c r="L5269" s="455">
        <f t="shared" ca="1" si="202"/>
        <v>1338149182933970.3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1338149182933970.3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5575621595558.209</v>
      </c>
      <c r="L5270" s="455">
        <f t="shared" ca="1" si="202"/>
        <v>1343724804529528.5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1343724804529528.5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5598853352206.3691</v>
      </c>
      <c r="L5271" s="455">
        <f t="shared" ca="1" si="202"/>
        <v>1349323657881734.8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1349323657881734.8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5622181907840.5615</v>
      </c>
      <c r="L5272" s="455">
        <f t="shared" ca="1" si="202"/>
        <v>1354945839789575.3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1354945839789575.3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5645607665789.8965</v>
      </c>
      <c r="L5273" s="455">
        <f t="shared" ca="1" si="202"/>
        <v>1360591447455365.3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1360591447455365.3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5669131031064.0215</v>
      </c>
      <c r="L5274" s="455">
        <f t="shared" ca="1" si="202"/>
        <v>1366260578486429.3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1366260578486429.3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5692752410360.1221</v>
      </c>
      <c r="L5275" s="455">
        <f t="shared" ca="1" si="202"/>
        <v>1371953330896789.3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1371953330896789.3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5716472212069.9551</v>
      </c>
      <c r="L5276" s="455">
        <f t="shared" ca="1" si="202"/>
        <v>1377669803108859.3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1377669803108859.3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5740290846286.9131</v>
      </c>
      <c r="L5277" s="455">
        <f t="shared" ca="1" si="202"/>
        <v>1383410093955146.3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1383410093955146.3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5764208724813.1094</v>
      </c>
      <c r="L5278" s="455">
        <f t="shared" ca="1" si="202"/>
        <v>1389174302679959.3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1389174302679959.3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5788226261166.4971</v>
      </c>
      <c r="L5279" s="455">
        <f t="shared" ca="1" si="202"/>
        <v>1394962528941125.8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1394962528941125.8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5812343870588.0234</v>
      </c>
      <c r="L5280" s="455">
        <f t="shared" ca="1" si="202"/>
        <v>1400774872811713.8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1400774872811713.8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5836561970048.8076</v>
      </c>
      <c r="L5281" s="455">
        <f t="shared" ca="1" si="202"/>
        <v>1406611434781762.5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1406611434781762.5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5860880978257.3438</v>
      </c>
      <c r="L5282" s="455">
        <f t="shared" ca="1" si="202"/>
        <v>1412472315760019.8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1412472315760019.8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5885301315666.749</v>
      </c>
      <c r="L5283" s="455">
        <f t="shared" ca="1" si="202"/>
        <v>1418357617075686.5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1418357617075686.5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5909823404482.0273</v>
      </c>
      <c r="L5284" s="455">
        <f t="shared" ca="1" si="202"/>
        <v>1424267440480168.5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1424267440480168.5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5934447668667.3691</v>
      </c>
      <c r="L5285" s="455">
        <f t="shared" ca="1" si="202"/>
        <v>1430201888148835.8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1430201888148835.8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5959174533953.4824</v>
      </c>
      <c r="L5286" s="455">
        <f t="shared" ca="1" si="202"/>
        <v>1436161062682789.3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1436161062682789.3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5984004427844.9551</v>
      </c>
      <c r="L5287" s="455">
        <f t="shared" ca="1" si="202"/>
        <v>1442145067110634.3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1442145067110634.3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6008937779627.6426</v>
      </c>
      <c r="L5288" s="455">
        <f t="shared" ca="1" si="202"/>
        <v>1448154004890262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1448154004890262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6033975020376.0918</v>
      </c>
      <c r="L5289" s="455">
        <f t="shared" ca="1" si="202"/>
        <v>1454187979910638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1454187979910638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6059116582960.9912</v>
      </c>
      <c r="L5290" s="455">
        <f t="shared" ca="1" si="202"/>
        <v>1460247096493599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1460247096493599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6084362902056.6621</v>
      </c>
      <c r="L5291" s="455">
        <f t="shared" ca="1" si="202"/>
        <v>1466331459395655.8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1466331459395655.8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6109714414148.5654</v>
      </c>
      <c r="L5292" s="455">
        <f t="shared" ca="1" si="202"/>
        <v>1472441173809804.3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1472441173809804.3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6135171557540.8506</v>
      </c>
      <c r="L5293" s="455">
        <f t="shared" ca="1" si="202"/>
        <v>1478576345367345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1478576345367345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6160734772363.9375</v>
      </c>
      <c r="L5294" s="455">
        <f t="shared" ca="1" si="202"/>
        <v>1484737080139709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1484737080139709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6186404500582.1211</v>
      </c>
      <c r="L5295" s="455">
        <f t="shared" ca="1" si="202"/>
        <v>1490923484640291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1490923484640291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6212181186001.2129</v>
      </c>
      <c r="L5296" s="455">
        <f t="shared" ca="1" si="202"/>
        <v>1497135665826292.3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1497135665826292.3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6238065274276.2178</v>
      </c>
      <c r="L5297" s="455">
        <f t="shared" ca="1" si="202"/>
        <v>1503373731100568.5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1503373731100568.5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6264057212919.0352</v>
      </c>
      <c r="L5298" s="455">
        <f t="shared" ca="1" si="202"/>
        <v>1509637788313487.5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1509637788313487.5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6290157451306.1982</v>
      </c>
      <c r="L5299" s="455">
        <f t="shared" ca="1" si="202"/>
        <v>1515927945764793.8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1515927945764793.8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6316366440686.6406</v>
      </c>
      <c r="L5300" s="455">
        <f t="shared" ca="1" si="202"/>
        <v>1522244312205480.5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1522244312205480.5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6342684634189.502</v>
      </c>
      <c r="L5301" s="455">
        <f t="shared" ca="1" si="202"/>
        <v>1528586996839670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1528586996839670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6369112486831.958</v>
      </c>
      <c r="L5302" s="455">
        <f t="shared" ca="1" si="202"/>
        <v>1534956109326502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1534956109326502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6395650455527.0918</v>
      </c>
      <c r="L5303" s="455">
        <f t="shared" ca="1" si="202"/>
        <v>1541351759782029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1541351759782029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6422298999091.7871</v>
      </c>
      <c r="L5304" s="455">
        <f t="shared" ca="1" si="202"/>
        <v>1547774058781120.8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1547774058781120.8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6449058578254.6699</v>
      </c>
      <c r="L5305" s="455">
        <f t="shared" ca="1" si="202"/>
        <v>1554223117359375.5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1554223117359375.5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6475929655664.0645</v>
      </c>
      <c r="L5306" s="455">
        <f t="shared" ca="1" si="202"/>
        <v>1560699047015039.5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1560699047015039.5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6502912695895.998</v>
      </c>
      <c r="L5307" s="455">
        <f t="shared" ca="1" si="202"/>
        <v>1567201959710935.5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1567201959710935.5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6530008165462.2314</v>
      </c>
      <c r="L5308" s="455">
        <f t="shared" ca="1" si="202"/>
        <v>1573731967876397.8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1573731967876397.8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6557216532818.3242</v>
      </c>
      <c r="L5309" s="455">
        <f t="shared" ca="1" si="202"/>
        <v>1580289184409216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1580289184409216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6584538268371.7334</v>
      </c>
      <c r="L5310" s="455">
        <f t="shared" ca="1" si="202"/>
        <v>1586873722677587.8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1586873722677587.8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6611973844489.9492</v>
      </c>
      <c r="L5311" s="455">
        <f t="shared" ca="1" si="202"/>
        <v>1593485696522077.8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1593485696522077.8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6639523735508.6572</v>
      </c>
      <c r="L5312" s="455">
        <f t="shared" ca="1" si="202"/>
        <v>1600125220257586.5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1600125220257586.5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6667188417739.9434</v>
      </c>
      <c r="L5313" s="455">
        <f t="shared" ca="1" si="202"/>
        <v>1606792408675326.5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1606792408675326.5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6694968369480.5273</v>
      </c>
      <c r="L5314" s="455">
        <f t="shared" ca="1" si="202"/>
        <v>1613487377044807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1613487377044807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6722864071020.0293</v>
      </c>
      <c r="L5315" s="455">
        <f t="shared" ca="1" si="202"/>
        <v>1620210241115827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1620210241115827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6750876004649.2793</v>
      </c>
      <c r="L5316" s="455">
        <f t="shared" ca="1" si="202"/>
        <v>1626961117120476.3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1626961117120476.3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6779004654668.6514</v>
      </c>
      <c r="L5317" s="455">
        <f t="shared" ca="1" si="202"/>
        <v>1633740121775145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1633740121775145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6807250507396.4375</v>
      </c>
      <c r="L5318" s="455">
        <f t="shared" ca="1" si="202"/>
        <v>1640547372282541.5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1640547372282541.5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6835614051177.2559</v>
      </c>
      <c r="L5319" s="455">
        <f t="shared" ca="1" si="202"/>
        <v>1647382986333718.8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1647382986333718.8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6864095776390.4951</v>
      </c>
      <c r="L5320" s="455">
        <f t="shared" ca="1" si="202"/>
        <v>1654247082110109.3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1654247082110109.3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6892696175458.7881</v>
      </c>
      <c r="L5321" s="455">
        <f t="shared" ca="1" si="202"/>
        <v>1661139778285568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1661139778285568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6921415742856.5332</v>
      </c>
      <c r="L5322" s="455">
        <f t="shared" ca="1" si="202"/>
        <v>1668061194028424.5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1668061194028424.5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6950254975118.4355</v>
      </c>
      <c r="L5323" s="455">
        <f t="shared" ca="1" si="202"/>
        <v>1675011449003543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1675011449003543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6979214370848.0957</v>
      </c>
      <c r="L5324" s="455">
        <f t="shared" ca="1" si="202"/>
        <v>1681990663374391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1681990663374391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7008294430726.6289</v>
      </c>
      <c r="L5325" s="455">
        <f t="shared" ca="1" si="202"/>
        <v>1688998957805117.8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1688998957805117.8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7037495657521.3242</v>
      </c>
      <c r="L5326" s="455">
        <f t="shared" ca="1" si="202"/>
        <v>1696036453462639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1696036453462639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7066818556094.3291</v>
      </c>
      <c r="L5327" s="455">
        <f t="shared" ca="1" si="202"/>
        <v>1703103272018733.3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1703103272018733.3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7096263633411.3887</v>
      </c>
      <c r="L5328" s="455">
        <f t="shared" ca="1" si="202"/>
        <v>1710199535652144.8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1710199535652144.8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7125831398550.6025</v>
      </c>
      <c r="L5329" s="455">
        <f t="shared" ca="1" si="202"/>
        <v>1717325367050695.3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1717325367050695.3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7155522362711.2305</v>
      </c>
      <c r="L5330" s="455">
        <f t="shared" ca="1" si="202"/>
        <v>1724480889413406.5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1724480889413406.5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7185337039222.5273</v>
      </c>
      <c r="L5331" s="455">
        <f t="shared" ca="1" si="202"/>
        <v>1731666226452629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1731666226452629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7215275943552.6211</v>
      </c>
      <c r="L5332" s="455">
        <f t="shared" ca="1" si="202"/>
        <v>1738881502396181.5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1738881502396181.5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7245339593317.4229</v>
      </c>
      <c r="L5333" s="455">
        <f t="shared" ca="1" si="202"/>
        <v>1746126841989499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1746126841989499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7275528508289.5791</v>
      </c>
      <c r="L5334" s="455">
        <f t="shared" ca="1" si="202"/>
        <v>1753402370497788.5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1753402370497788.5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7305843210407.4521</v>
      </c>
      <c r="L5335" s="455">
        <f t="shared" ca="1" si="202"/>
        <v>1760708213708196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1760708213708196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7336284223784.1484</v>
      </c>
      <c r="L5336" s="455">
        <f t="shared" ca="1" si="202"/>
        <v>1768044497931980.3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1768044497931980.3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7366852074716.584</v>
      </c>
      <c r="L5337" s="455">
        <f t="shared" ca="1" si="202"/>
        <v>1775411350006696.8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1775411350006696.8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7397547291694.5693</v>
      </c>
      <c r="L5338" s="455">
        <f t="shared" ca="1" si="202"/>
        <v>1782808897298391.3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1782808897298391.3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7428370405409.9639</v>
      </c>
      <c r="L5339" s="455">
        <f t="shared" ca="1" si="202"/>
        <v>1790237267703801.3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1790237267703801.3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7459321948765.8398</v>
      </c>
      <c r="L5340" s="455">
        <f t="shared" ca="1" si="202"/>
        <v>1797696589652567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1797696589652567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7490402456885.6953</v>
      </c>
      <c r="L5341" s="455">
        <f t="shared" ca="1" si="202"/>
        <v>1805186992109452.8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1805186992109452.8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7521612467122.7197</v>
      </c>
      <c r="L5342" s="455">
        <f t="shared" ca="1" si="202"/>
        <v>1812708604576575.5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1812708604576575.5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7552952519069.0654</v>
      </c>
      <c r="L5343" s="455">
        <f t="shared" ca="1" si="202"/>
        <v>1820261557095644.5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1820261557095644.5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7584423154565.1855</v>
      </c>
      <c r="L5344" s="455">
        <f t="shared" ca="1" si="202"/>
        <v>1827845980250209.8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1827845980250209.8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7616024917709.2061</v>
      </c>
      <c r="L5345" s="455">
        <f t="shared" ca="1" si="202"/>
        <v>1835462005167919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1835462005167919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7647758354866.3301</v>
      </c>
      <c r="L5346" s="455">
        <f t="shared" ca="1" si="202"/>
        <v>1843109763522785.3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1843109763522785.3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7679624014678.2715</v>
      </c>
      <c r="L5347" s="455">
        <f t="shared" ca="1" si="202"/>
        <v>1850789387537463.5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1850789387537463.5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7711622448072.7646</v>
      </c>
      <c r="L5348" s="455">
        <f t="shared" ca="1" si="202"/>
        <v>1858501009985536.3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1858501009985536.3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7743754208273.0674</v>
      </c>
      <c r="L5349" s="455">
        <f t="shared" ca="1" si="202"/>
        <v>1866244764193809.3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1866244764193809.3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7776019850807.5381</v>
      </c>
      <c r="L5350" s="455">
        <f t="shared" ca="1" si="202"/>
        <v>1874020784044616.8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1874020784044616.8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7808419933519.2373</v>
      </c>
      <c r="L5351" s="455">
        <f t="shared" ca="1" si="202"/>
        <v>1881829203978136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1881829203978136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7840955016575.5664</v>
      </c>
      <c r="L5352" s="455">
        <f t="shared" ca="1" si="202"/>
        <v>1889670158994711.5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1889670158994711.5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7873625662477.9639</v>
      </c>
      <c r="L5353" s="455">
        <f t="shared" ca="1" si="202"/>
        <v>1897543784657189.5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1897543784657189.5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7906432436071.623</v>
      </c>
      <c r="L5354" s="455">
        <f t="shared" ca="1" si="202"/>
        <v>1905450217093261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1905450217093261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7939375904555.2529</v>
      </c>
      <c r="L5355" s="455">
        <f t="shared" ca="1" si="202"/>
        <v>1913389592997816.3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1913389592997816.3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7972456637490.9023</v>
      </c>
      <c r="L5356" s="455">
        <f t="shared" ca="1" si="202"/>
        <v>1921362049635307.3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1921362049635307.3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8005675206813.7803</v>
      </c>
      <c r="L5357" s="455">
        <f t="shared" ca="1" si="202"/>
        <v>1929367724842121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1929367724842121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8039032186842.1709</v>
      </c>
      <c r="L5358" s="455">
        <f t="shared" ca="1" si="202"/>
        <v>1937406757028963.3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1937406757028963.3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8072528154287.3467</v>
      </c>
      <c r="L5359" s="455">
        <f t="shared" ca="1" si="202"/>
        <v>1945479285183250.5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1945479285183250.5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8106163688263.5439</v>
      </c>
      <c r="L5360" s="455">
        <f t="shared" ca="1" si="202"/>
        <v>1953585448871514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1953585448871514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8139939370297.9756</v>
      </c>
      <c r="L5361" s="455">
        <f t="shared" ca="1" si="202"/>
        <v>1961725388241812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1961725388241812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8173855784340.8828</v>
      </c>
      <c r="L5362" s="455">
        <f t="shared" ca="1" si="202"/>
        <v>1969899244026153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1969899244026153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8207913516775.6377</v>
      </c>
      <c r="L5363" s="455">
        <f t="shared" ref="L5363:L5617" ca="1" si="207">I5363-J5363+K5363</f>
        <v>1978107157542928.8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1978107157542928.8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8242113156428.8711</v>
      </c>
      <c r="L5364" s="455">
        <f t="shared" ca="1" si="207"/>
        <v>1986349270699357.5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1986349270699357.5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8276455294580.6553</v>
      </c>
      <c r="L5365" s="455">
        <f t="shared" ca="1" si="207"/>
        <v>1994625725993938.3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1994625725993938.3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8310940524974.7422</v>
      </c>
      <c r="L5366" s="455">
        <f t="shared" ca="1" si="207"/>
        <v>2002936666518913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2002936666518913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8345569443828.8037</v>
      </c>
      <c r="L5367" s="455">
        <f t="shared" ca="1" si="207"/>
        <v>2011282235962741.8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2011282235962741.8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8380342649844.7568</v>
      </c>
      <c r="L5368" s="455">
        <f t="shared" ca="1" si="207"/>
        <v>2019662578612586.5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2019662578612586.5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8415260744219.1104</v>
      </c>
      <c r="L5369" s="455">
        <f t="shared" ca="1" si="207"/>
        <v>2028077839356805.5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2028077839356805.5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8450324330653.3564</v>
      </c>
      <c r="L5370" s="455">
        <f t="shared" ca="1" si="207"/>
        <v>2036528163687458.8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2036528163687458.8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8485534015364.4111</v>
      </c>
      <c r="L5371" s="455">
        <f t="shared" ca="1" si="207"/>
        <v>2045013697702823.3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2045013697702823.3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8520890407095.0967</v>
      </c>
      <c r="L5372" s="455">
        <f t="shared" ca="1" si="207"/>
        <v>2053534588109918.3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2053534588109918.3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8556394117124.6592</v>
      </c>
      <c r="L5373" s="455">
        <f t="shared" ca="1" si="207"/>
        <v>2062090982227043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2062090982227043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8592045759279.3447</v>
      </c>
      <c r="L5374" s="455">
        <f t="shared" ca="1" si="207"/>
        <v>2070683027986322.3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2070683027986322.3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8627845949943.0107</v>
      </c>
      <c r="L5375" s="455">
        <f t="shared" ca="1" si="207"/>
        <v>2079310873936265.3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2079310873936265.3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8663795308067.7715</v>
      </c>
      <c r="L5376" s="455">
        <f t="shared" ca="1" si="207"/>
        <v>2087974669244333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2087974669244333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8699894455184.7197</v>
      </c>
      <c r="L5377" s="455">
        <f t="shared" ca="1" si="207"/>
        <v>2096674563699517.8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2096674563699517.8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8736144015414.6572</v>
      </c>
      <c r="L5378" s="455">
        <f t="shared" ca="1" si="207"/>
        <v>2105410707714932.5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2105410707714932.5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8772544615478.8857</v>
      </c>
      <c r="L5379" s="455">
        <f t="shared" ca="1" si="207"/>
        <v>2114183252330411.5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2114183252330411.5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8809096884710.0469</v>
      </c>
      <c r="L5380" s="455">
        <f t="shared" ca="1" si="207"/>
        <v>2122992349215121.5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2122992349215121.5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8845801455063.0059</v>
      </c>
      <c r="L5381" s="455">
        <f t="shared" ca="1" si="207"/>
        <v>2131838150670184.5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2131838150670184.5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8882658961125.7695</v>
      </c>
      <c r="L5382" s="455">
        <f t="shared" ca="1" si="207"/>
        <v>2140720809631310.3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2140720809631310.3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8919670040130.459</v>
      </c>
      <c r="L5383" s="455">
        <f t="shared" ca="1" si="207"/>
        <v>2149640479671440.8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2149640479671440.8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8956835331964.3359</v>
      </c>
      <c r="L5384" s="455">
        <f t="shared" ca="1" si="207"/>
        <v>2158597315003405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2158597315003405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8994155479180.8535</v>
      </c>
      <c r="L5385" s="455">
        <f t="shared" ca="1" si="207"/>
        <v>2167591470482585.8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2167591470482585.8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9031631127010.7734</v>
      </c>
      <c r="L5386" s="455">
        <f t="shared" ca="1" si="207"/>
        <v>2176623101609596.5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2176623101609596.5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9069262923373.3184</v>
      </c>
      <c r="L5387" s="455">
        <f t="shared" ca="1" si="207"/>
        <v>2185692364532969.8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2185692364532969.8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9107051518887.373</v>
      </c>
      <c r="L5388" s="455">
        <f t="shared" ca="1" si="207"/>
        <v>2194799416051857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2194799416051857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9144997566882.7383</v>
      </c>
      <c r="L5389" s="455">
        <f t="shared" ca="1" si="207"/>
        <v>2203944413618739.8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2203944413618739.8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9183101723411.416</v>
      </c>
      <c r="L5390" s="455">
        <f t="shared" ca="1" si="207"/>
        <v>2213127515342151.3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2213127515342151.3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9221364647258.9648</v>
      </c>
      <c r="L5391" s="455">
        <f t="shared" ca="1" si="207"/>
        <v>2222348879989410.3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2222348879989410.3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9259786999955.875</v>
      </c>
      <c r="L5392" s="455">
        <f t="shared" ca="1" si="207"/>
        <v>2231608666989366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2231608666989366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9298369445789.0254</v>
      </c>
      <c r="L5393" s="455">
        <f t="shared" ca="1" si="207"/>
        <v>2240907036435155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2240907036435155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9337112651813.1445</v>
      </c>
      <c r="L5394" s="455">
        <f t="shared" ca="1" si="207"/>
        <v>2250244149086968.3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2250244149086968.3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9376017287862.3672</v>
      </c>
      <c r="L5395" s="455">
        <f t="shared" ca="1" si="207"/>
        <v>2259620166374830.5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2259620166374830.5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9415084026561.793</v>
      </c>
      <c r="L5396" s="455">
        <f t="shared" ca="1" si="207"/>
        <v>2269035250401392.5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2269035250401392.5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9454313543339.1348</v>
      </c>
      <c r="L5397" s="455">
        <f t="shared" ca="1" si="207"/>
        <v>2278489563944731.5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2278489563944731.5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9493706516436.3809</v>
      </c>
      <c r="L5398" s="455">
        <f t="shared" ca="1" si="207"/>
        <v>2287983270461168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2287983270461168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9533263626921.5332</v>
      </c>
      <c r="L5399" s="455">
        <f t="shared" ca="1" si="207"/>
        <v>2297516534088089.5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2297516534088089.5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9572985558700.373</v>
      </c>
      <c r="L5400" s="455">
        <f t="shared" ca="1" si="207"/>
        <v>2307089519646790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2307089519646790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9612872998528.291</v>
      </c>
      <c r="L5401" s="455">
        <f t="shared" ca="1" si="207"/>
        <v>2316702392645318.5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2316702392645318.5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9652926636022.1602</v>
      </c>
      <c r="L5402" s="455">
        <f t="shared" ca="1" si="207"/>
        <v>2326355319281340.5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2326355319281340.5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9693147163672.252</v>
      </c>
      <c r="L5403" s="455">
        <f t="shared" ca="1" si="207"/>
        <v>2336048466445013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2336048466445013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9733535276854.2207</v>
      </c>
      <c r="L5404" s="455">
        <f t="shared" ca="1" si="207"/>
        <v>2345782001721867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2345782001721867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9774091673841.1133</v>
      </c>
      <c r="L5405" s="455">
        <f t="shared" ca="1" si="207"/>
        <v>2355556093395708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2355556093395708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9814817055815.4492</v>
      </c>
      <c r="L5406" s="455">
        <f t="shared" ca="1" si="207"/>
        <v>2365370910451523.5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2365370910451523.5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9855712126881.3477</v>
      </c>
      <c r="L5407" s="455">
        <f t="shared" ca="1" si="207"/>
        <v>2375226622578405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2375226622578405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9896777594076.6875</v>
      </c>
      <c r="L5408" s="455">
        <f t="shared" ca="1" si="207"/>
        <v>2385123400172481.5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2385123400172481.5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9938014167385.3398</v>
      </c>
      <c r="L5409" s="455">
        <f t="shared" ca="1" si="207"/>
        <v>2395061414339867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2395061414339867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9979422559749.4453</v>
      </c>
      <c r="L5410" s="455">
        <f t="shared" ca="1" si="207"/>
        <v>2405040836899616.5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2405040836899616.5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10021003487081.734</v>
      </c>
      <c r="L5411" s="455">
        <f t="shared" ca="1" si="207"/>
        <v>2415061840386698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2415061840386698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10062757668277.908</v>
      </c>
      <c r="L5412" s="455">
        <f t="shared" ca="1" si="207"/>
        <v>2425124598054976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2425124598054976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10104685825229.066</v>
      </c>
      <c r="L5413" s="455">
        <f t="shared" ca="1" si="207"/>
        <v>2435229283880205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2435229283880205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10146788682834.188</v>
      </c>
      <c r="L5414" s="455">
        <f t="shared" ca="1" si="207"/>
        <v>2445376072563039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2445376072563039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10189066969012.662</v>
      </c>
      <c r="L5415" s="455">
        <f t="shared" ca="1" si="207"/>
        <v>2455565139532051.5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2455565139532051.5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10231521414716.881</v>
      </c>
      <c r="L5416" s="455">
        <f t="shared" ca="1" si="207"/>
        <v>2465796660946768.5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2465796660946768.5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10274152753944.869</v>
      </c>
      <c r="L5417" s="455">
        <f t="shared" ca="1" si="207"/>
        <v>2476070813700713.5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2476070813700713.5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10316961723752.973</v>
      </c>
      <c r="L5418" s="455">
        <f t="shared" ca="1" si="207"/>
        <v>2486387775424466.5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2486387775424466.5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10359949064268.609</v>
      </c>
      <c r="L5419" s="455">
        <f t="shared" ca="1" si="207"/>
        <v>2496747724488735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2496747724488735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10403115518703.063</v>
      </c>
      <c r="L5420" s="455">
        <f t="shared" ca="1" si="207"/>
        <v>2507150840007438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2507150840007438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10446461833364.324</v>
      </c>
      <c r="L5421" s="455">
        <f t="shared" ca="1" si="207"/>
        <v>2517597301840802.5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2517597301840802.5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10489988757670.01</v>
      </c>
      <c r="L5422" s="455">
        <f t="shared" ca="1" si="207"/>
        <v>2528087290598472.5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2528087290598472.5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10533697044160.303</v>
      </c>
      <c r="L5423" s="455">
        <f t="shared" ca="1" si="207"/>
        <v>2538620987642633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2538620987642633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10577587448510.971</v>
      </c>
      <c r="L5424" s="455">
        <f t="shared" ca="1" si="207"/>
        <v>2549198575091144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2549198575091144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10621660729546.434</v>
      </c>
      <c r="L5425" s="455">
        <f t="shared" ca="1" si="207"/>
        <v>2559820235820690.5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2559820235820690.5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10665917649252.877</v>
      </c>
      <c r="L5426" s="455">
        <f t="shared" ca="1" si="207"/>
        <v>2570486153469943.5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2570486153469943.5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10710358972791.432</v>
      </c>
      <c r="L5427" s="455">
        <f t="shared" ca="1" si="207"/>
        <v>2581196512442735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2581196512442735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10754985468511.396</v>
      </c>
      <c r="L5428" s="455">
        <f t="shared" ca="1" si="207"/>
        <v>2591951497911246.5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2591951497911246.5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10799797907963.527</v>
      </c>
      <c r="L5429" s="455">
        <f t="shared" ca="1" si="207"/>
        <v>2602751295819210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2602751295819210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10844797065913.375</v>
      </c>
      <c r="L5430" s="455">
        <f t="shared" ca="1" si="207"/>
        <v>2613596092885123.5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2613596092885123.5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10889983720354.682</v>
      </c>
      <c r="L5431" s="455">
        <f t="shared" ca="1" si="207"/>
        <v>2624486076605478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2624486076605478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10935358652522.824</v>
      </c>
      <c r="L5432" s="455">
        <f t="shared" ca="1" si="207"/>
        <v>2635421435258001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2635421435258001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10980922646908.338</v>
      </c>
      <c r="L5433" s="455">
        <f t="shared" ca="1" si="207"/>
        <v>2646402357904909.5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2646402357904909.5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11026676491270.457</v>
      </c>
      <c r="L5434" s="455">
        <f t="shared" ca="1" si="207"/>
        <v>2657429034396180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2657429034396180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11072620976650.75</v>
      </c>
      <c r="L5435" s="455">
        <f t="shared" ca="1" si="207"/>
        <v>2668501655372831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2668501655372831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11118756897386.795</v>
      </c>
      <c r="L5436" s="455">
        <f t="shared" ca="1" si="207"/>
        <v>2679620412270218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2679620412270218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11165085051125.908</v>
      </c>
      <c r="L5437" s="455">
        <f t="shared" ca="1" si="207"/>
        <v>2690785497321344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2690785497321344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11211606238838.934</v>
      </c>
      <c r="L5438" s="455">
        <f t="shared" ca="1" si="207"/>
        <v>2701997103560183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2701997103560183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11258321264834.096</v>
      </c>
      <c r="L5439" s="455">
        <f t="shared" ca="1" si="207"/>
        <v>2713255424825017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2713255424825017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11305230936770.904</v>
      </c>
      <c r="L5440" s="455">
        <f t="shared" ca="1" si="207"/>
        <v>2724560655761788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2724560655761788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11352336065674.117</v>
      </c>
      <c r="L5441" s="455">
        <f t="shared" ca="1" si="207"/>
        <v>2735912991827462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2735912991827462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11399637465947.758</v>
      </c>
      <c r="L5442" s="455">
        <f t="shared" ca="1" si="207"/>
        <v>2747312629293410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2747312629293410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11447135955389.209</v>
      </c>
      <c r="L5443" s="455">
        <f t="shared" ca="1" si="207"/>
        <v>2758759765248799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2758759765248799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11494832355203.328</v>
      </c>
      <c r="L5444" s="455">
        <f t="shared" ca="1" si="207"/>
        <v>2770254597604002.5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2770254597604002.5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11542727490016.678</v>
      </c>
      <c r="L5445" s="455">
        <f t="shared" ca="1" si="207"/>
        <v>2781797325094019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2781797325094019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11590822187891.746</v>
      </c>
      <c r="L5446" s="455">
        <f t="shared" ca="1" si="207"/>
        <v>2793388147281910.5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2793388147281910.5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11639117280341.293</v>
      </c>
      <c r="L5447" s="455">
        <f t="shared" ca="1" si="207"/>
        <v>2805027264562252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2805027264562252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11687613602342.717</v>
      </c>
      <c r="L5448" s="455">
        <f t="shared" ca="1" si="207"/>
        <v>2816714878164594.5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2816714878164594.5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11736311992352.477</v>
      </c>
      <c r="L5449" s="455">
        <f t="shared" ca="1" si="207"/>
        <v>2828451190156947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2828451190156947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11785213292320.613</v>
      </c>
      <c r="L5450" s="455">
        <f t="shared" ca="1" si="207"/>
        <v>2840236403449267.5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2840236403449267.5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11834318347705.281</v>
      </c>
      <c r="L5451" s="455">
        <f t="shared" ca="1" si="207"/>
        <v>2852070721796973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2852070721796973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11883628007487.387</v>
      </c>
      <c r="L5452" s="455">
        <f t="shared" ca="1" si="207"/>
        <v>2863954349804460.5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2863954349804460.5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11933143124185.252</v>
      </c>
      <c r="L5453" s="455">
        <f t="shared" ca="1" si="207"/>
        <v>2875887492928646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2875887492928646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11982864553869.357</v>
      </c>
      <c r="L5454" s="455">
        <f t="shared" ca="1" si="207"/>
        <v>2887870357482515.5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2887870357482515.5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12032793156177.148</v>
      </c>
      <c r="L5455" s="455">
        <f t="shared" ca="1" si="207"/>
        <v>2899903150638692.5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2899903150638692.5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12082929794327.885</v>
      </c>
      <c r="L5456" s="455">
        <f t="shared" ca="1" si="207"/>
        <v>2911986080433020.5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2911986080433020.5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12133275335137.586</v>
      </c>
      <c r="L5457" s="455">
        <f t="shared" ca="1" si="207"/>
        <v>2924119355768158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2924119355768158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12183830649033.992</v>
      </c>
      <c r="L5458" s="455">
        <f t="shared" ca="1" si="207"/>
        <v>2936303186417192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2936303186417192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12234596610071.633</v>
      </c>
      <c r="L5459" s="455">
        <f t="shared" ca="1" si="207"/>
        <v>2948537783027263.5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2948537783027263.5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12285574095946.932</v>
      </c>
      <c r="L5460" s="455">
        <f t="shared" ca="1" si="207"/>
        <v>2960823357123210.5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2960823357123210.5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12336763988013.377</v>
      </c>
      <c r="L5461" s="455">
        <f t="shared" ca="1" si="207"/>
        <v>2973160121111224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2973160121111224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12388167171296.766</v>
      </c>
      <c r="L5462" s="455">
        <f t="shared" ca="1" si="207"/>
        <v>2985548288282521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2985548288282521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12439784534510.504</v>
      </c>
      <c r="L5463" s="455">
        <f t="shared" ca="1" si="207"/>
        <v>2997988072817031.5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2997988072817031.5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12491616970070.965</v>
      </c>
      <c r="L5464" s="455">
        <f t="shared" ca="1" si="207"/>
        <v>3010479689787102.5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3010479689787102.5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12543665374112.928</v>
      </c>
      <c r="L5465" s="455">
        <f t="shared" ca="1" si="207"/>
        <v>3023023355161215.5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3023023355161215.5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12595930646505.064</v>
      </c>
      <c r="L5466" s="455">
        <f t="shared" ca="1" si="207"/>
        <v>3035619285807720.5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3035619285807720.5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12648413690865.502</v>
      </c>
      <c r="L5467" s="455">
        <f t="shared" ca="1" si="207"/>
        <v>3048267699498586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3048267699498586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12701115414577.441</v>
      </c>
      <c r="L5468" s="455">
        <f t="shared" ca="1" si="207"/>
        <v>3060968814913163.5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3060968814913163.5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12754036728804.848</v>
      </c>
      <c r="L5469" s="455">
        <f t="shared" ca="1" si="207"/>
        <v>3073722851641968.5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3073722851641968.5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12807178548508.201</v>
      </c>
      <c r="L5470" s="455">
        <f t="shared" ca="1" si="207"/>
        <v>3086530030190476.5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3086530030190476.5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12860541792460.318</v>
      </c>
      <c r="L5471" s="455">
        <f t="shared" ca="1" si="207"/>
        <v>3099390571982937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3099390571982937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12914127383262.238</v>
      </c>
      <c r="L5472" s="455">
        <f t="shared" ca="1" si="207"/>
        <v>3112304699366199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3112304699366199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12967936247359.162</v>
      </c>
      <c r="L5473" s="455">
        <f t="shared" ca="1" si="207"/>
        <v>3125272635613558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3125272635613558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13021969315056.492</v>
      </c>
      <c r="L5474" s="455">
        <f t="shared" ca="1" si="207"/>
        <v>3138294604928614.5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3138294604928614.5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13076227520535.895</v>
      </c>
      <c r="L5475" s="455">
        <f t="shared" ca="1" si="207"/>
        <v>3151370832449150.5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3151370832449150.5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13130711801871.461</v>
      </c>
      <c r="L5476" s="455">
        <f t="shared" ca="1" si="207"/>
        <v>3164501544251022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3164501544251022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13185423101045.926</v>
      </c>
      <c r="L5477" s="455">
        <f t="shared" ca="1" si="207"/>
        <v>3177686967352068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3177686967352068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13240362363966.949</v>
      </c>
      <c r="L5478" s="455">
        <f t="shared" ca="1" si="207"/>
        <v>3190927329716035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3190927329716035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13295530540483.479</v>
      </c>
      <c r="L5479" s="455">
        <f t="shared" ca="1" si="207"/>
        <v>3204222860256518.5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3204222860256518.5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13350928584402.16</v>
      </c>
      <c r="L5480" s="455">
        <f t="shared" ca="1" si="207"/>
        <v>3217573788840920.5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3217573788840920.5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13406557453503.836</v>
      </c>
      <c r="L5481" s="455">
        <f t="shared" ca="1" si="207"/>
        <v>3230980346294424.5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3230980346294424.5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13462418109560.102</v>
      </c>
      <c r="L5482" s="455">
        <f t="shared" ca="1" si="207"/>
        <v>3244442764403984.5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3244442764403984.5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13518511518349.936</v>
      </c>
      <c r="L5483" s="455">
        <f t="shared" ca="1" si="207"/>
        <v>3257961275922334.5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3257961275922334.5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13574838649676.395</v>
      </c>
      <c r="L5484" s="455">
        <f t="shared" ca="1" si="207"/>
        <v>3271536114572011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3271536114572011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13631400477383.379</v>
      </c>
      <c r="L5485" s="455">
        <f t="shared" ca="1" si="207"/>
        <v>3285167515049394.5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3285167515049394.5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13688197979372.477</v>
      </c>
      <c r="L5486" s="455">
        <f t="shared" ca="1" si="207"/>
        <v>3298855713028767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3298855713028767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13745232137619.863</v>
      </c>
      <c r="L5487" s="455">
        <f t="shared" ca="1" si="207"/>
        <v>3312600945166387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3312600945166387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13802503938193.279</v>
      </c>
      <c r="L5488" s="455">
        <f t="shared" ca="1" si="207"/>
        <v>3326403449104580.5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3326403449104580.5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13860014371269.086</v>
      </c>
      <c r="L5489" s="455">
        <f t="shared" ca="1" si="207"/>
        <v>3340263463475849.5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3340263463475849.5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13917764431149.373</v>
      </c>
      <c r="L5490" s="455">
        <f t="shared" ca="1" si="207"/>
        <v>3354181227906999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3354181227906999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13975755116279.162</v>
      </c>
      <c r="L5491" s="455">
        <f t="shared" ca="1" si="207"/>
        <v>3368156983023278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3368156983023278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14033987429263.658</v>
      </c>
      <c r="L5492" s="455">
        <f t="shared" ca="1" si="207"/>
        <v>3382190970452541.5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3382190970452541.5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14092462376885.59</v>
      </c>
      <c r="L5493" s="455">
        <f t="shared" ca="1" si="207"/>
        <v>3396283432829427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3396283432829427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14151180970122.611</v>
      </c>
      <c r="L5494" s="455">
        <f t="shared" ca="1" si="207"/>
        <v>3410434613799549.5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3410434613799549.5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14210144224164.789</v>
      </c>
      <c r="L5495" s="455">
        <f t="shared" ca="1" si="207"/>
        <v>3424644758023714.5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3424644758023714.5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14269353158432.143</v>
      </c>
      <c r="L5496" s="455">
        <f t="shared" ca="1" si="207"/>
        <v>3438914111182146.5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3438914111182146.5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14328808796592.277</v>
      </c>
      <c r="L5497" s="455">
        <f t="shared" ca="1" si="207"/>
        <v>3453242919978739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3453242919978739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14388512166578.078</v>
      </c>
      <c r="L5498" s="455">
        <f t="shared" ca="1" si="207"/>
        <v>3467631432145317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3467631432145317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14448464300605.486</v>
      </c>
      <c r="L5499" s="455">
        <f t="shared" ca="1" si="207"/>
        <v>3482079896445922.5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3482079896445922.5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14508666235191.344</v>
      </c>
      <c r="L5500" s="455">
        <f t="shared" ca="1" si="207"/>
        <v>3496588562681114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3496588562681114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14569119011171.309</v>
      </c>
      <c r="L5501" s="455">
        <f t="shared" ca="1" si="207"/>
        <v>3511157681692285.5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3511157681692285.5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14629823673717.855</v>
      </c>
      <c r="L5502" s="455">
        <f t="shared" ca="1" si="207"/>
        <v>3525787505366003.5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3525787505366003.5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14690781272358.346</v>
      </c>
      <c r="L5503" s="455">
        <f t="shared" ca="1" si="207"/>
        <v>3540478286638362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3540478286638362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14751992860993.174</v>
      </c>
      <c r="L5504" s="455">
        <f t="shared" ca="1" si="207"/>
        <v>3555230279499355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3555230279499355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14813459497913.979</v>
      </c>
      <c r="L5505" s="455">
        <f t="shared" ca="1" si="207"/>
        <v>3570043738997269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3570043738997269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14875182245821.953</v>
      </c>
      <c r="L5506" s="455">
        <f t="shared" ca="1" si="207"/>
        <v>3584918921243091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3584918921243091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14937162171846.213</v>
      </c>
      <c r="L5507" s="455">
        <f t="shared" ca="1" si="207"/>
        <v>3599856083414937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3599856083414937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14999400347562.234</v>
      </c>
      <c r="L5508" s="455">
        <f t="shared" ca="1" si="207"/>
        <v>3614855483762499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3614855483762499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15061897849010.412</v>
      </c>
      <c r="L5509" s="455">
        <f t="shared" ca="1" si="207"/>
        <v>3629917381611509.5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3629917381611509.5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15124655756714.623</v>
      </c>
      <c r="L5510" s="455">
        <f t="shared" ca="1" si="207"/>
        <v>3645042037368224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3645042037368224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15187675155700.932</v>
      </c>
      <c r="L5511" s="455">
        <f t="shared" ca="1" si="207"/>
        <v>3660229712523925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3660229712523925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15250957135516.354</v>
      </c>
      <c r="L5512" s="455">
        <f t="shared" ca="1" si="207"/>
        <v>3675480669659441.5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3675480669659441.5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15314502790247.672</v>
      </c>
      <c r="L5513" s="455">
        <f t="shared" ca="1" si="207"/>
        <v>3690795172449689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3690795172449689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15378313218540.371</v>
      </c>
      <c r="L5514" s="455">
        <f t="shared" ca="1" si="207"/>
        <v>3706173485668229.5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3706173485668229.5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15442389523617.621</v>
      </c>
      <c r="L5515" s="455">
        <f t="shared" ca="1" si="207"/>
        <v>3721615875191847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3721615875191847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15506732813299.361</v>
      </c>
      <c r="L5516" s="455">
        <f t="shared" ca="1" si="207"/>
        <v>3737122608005146.5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3737122608005146.5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15571344200021.441</v>
      </c>
      <c r="L5517" s="455">
        <f t="shared" ca="1" si="207"/>
        <v>3752693952205168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3752693952205168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15636224800854.867</v>
      </c>
      <c r="L5518" s="455">
        <f t="shared" ca="1" si="207"/>
        <v>3768330177006023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3768330177006023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15701375737525.094</v>
      </c>
      <c r="L5519" s="455">
        <f t="shared" ca="1" si="207"/>
        <v>3784031552743548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3784031552743548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15766798136431.449</v>
      </c>
      <c r="L5520" s="455">
        <f t="shared" ca="1" si="207"/>
        <v>3799798350879979.5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3799798350879979.5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15832493128666.58</v>
      </c>
      <c r="L5521" s="455">
        <f t="shared" ca="1" si="207"/>
        <v>3815630844008646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3815630844008646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15898461850036.023</v>
      </c>
      <c r="L5522" s="455">
        <f t="shared" ca="1" si="207"/>
        <v>3831529305858682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3831529305858682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15964705441077.842</v>
      </c>
      <c r="L5523" s="455">
        <f t="shared" ca="1" si="207"/>
        <v>3847494011299760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3847494011299760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16031225047082.334</v>
      </c>
      <c r="L5524" s="455">
        <f t="shared" ca="1" si="207"/>
        <v>3863525236346842.5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3863525236346842.5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16098021818111.844</v>
      </c>
      <c r="L5525" s="455">
        <f t="shared" ca="1" si="207"/>
        <v>3879623258164954.5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3879623258164954.5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16165096909020.643</v>
      </c>
      <c r="L5526" s="455">
        <f t="shared" ca="1" si="207"/>
        <v>3895788355073975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3895788355073975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16232451479474.893</v>
      </c>
      <c r="L5527" s="455">
        <f t="shared" ca="1" si="207"/>
        <v>3912020806553450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3912020806553450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16300086693972.705</v>
      </c>
      <c r="L5528" s="455">
        <f t="shared" ca="1" si="207"/>
        <v>3928320893247422.5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3928320893247422.5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16368003721864.26</v>
      </c>
      <c r="L5529" s="455">
        <f t="shared" ca="1" si="207"/>
        <v>3944688896969287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3944688896969287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16436203737372.029</v>
      </c>
      <c r="L5530" s="455">
        <f t="shared" ca="1" si="207"/>
        <v>3961125100706659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3961125100706659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16504687919611.078</v>
      </c>
      <c r="L5531" s="455">
        <f t="shared" ca="1" si="207"/>
        <v>3977629788626270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3977629788626270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16573457452609.455</v>
      </c>
      <c r="L5532" s="455">
        <f t="shared" ca="1" si="207"/>
        <v>3994203246078879.5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3994203246078879.5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16642513525328.666</v>
      </c>
      <c r="L5533" s="455">
        <f t="shared" ca="1" si="207"/>
        <v>4010845759604208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4010845759604208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16711857331684.199</v>
      </c>
      <c r="L5534" s="455">
        <f t="shared" ca="1" si="207"/>
        <v>4027557616935892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4027557616935892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16781490070566.217</v>
      </c>
      <c r="L5535" s="455">
        <f t="shared" ca="1" si="207"/>
        <v>4044339107006458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4044339107006458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16851412945860.24</v>
      </c>
      <c r="L5536" s="455">
        <f t="shared" ca="1" si="207"/>
        <v>4061190519952318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4061190519952318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16921627166467.992</v>
      </c>
      <c r="L5537" s="455">
        <f t="shared" ca="1" si="207"/>
        <v>4078112147118786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4078112147118786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16992133946328.275</v>
      </c>
      <c r="L5538" s="455">
        <f t="shared" ca="1" si="207"/>
        <v>4095104281065114.5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4095104281065114.5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17062934504437.975</v>
      </c>
      <c r="L5539" s="455">
        <f t="shared" ca="1" si="207"/>
        <v>4112167215569552.5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4112167215569552.5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17134030064873.135</v>
      </c>
      <c r="L5540" s="455">
        <f t="shared" ca="1" si="207"/>
        <v>4129301245634425.5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4129301245634425.5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17205421856810.105</v>
      </c>
      <c r="L5541" s="455">
        <f t="shared" ca="1" si="207"/>
        <v>4146506667491235.5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4146506667491235.5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17277111114546.814</v>
      </c>
      <c r="L5542" s="455">
        <f t="shared" ca="1" si="207"/>
        <v>4163783778605782.5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4163783778605782.5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17349099077524.096</v>
      </c>
      <c r="L5543" s="455">
        <f t="shared" ca="1" si="207"/>
        <v>4181132877683306.5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4181132877683306.5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17421386990347.107</v>
      </c>
      <c r="L5544" s="455">
        <f t="shared" ca="1" si="207"/>
        <v>4198554264673653.5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4198554264673653.5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17493976102806.889</v>
      </c>
      <c r="L5545" s="455">
        <f t="shared" ca="1" si="207"/>
        <v>4216048240776460.5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4216048240776460.5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17566867669901.918</v>
      </c>
      <c r="L5546" s="455">
        <f t="shared" ca="1" si="207"/>
        <v>4233615108446362.5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4233615108446362.5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17640062951859.844</v>
      </c>
      <c r="L5547" s="455">
        <f t="shared" ca="1" si="207"/>
        <v>4251255171398222.5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4251255171398222.5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17713563214159.262</v>
      </c>
      <c r="L5548" s="455">
        <f t="shared" ca="1" si="207"/>
        <v>4268968734612382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4268968734612382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17787369727551.59</v>
      </c>
      <c r="L5549" s="455">
        <f t="shared" ca="1" si="207"/>
        <v>4286756104339933.5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4286756104339933.5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17861483768083.055</v>
      </c>
      <c r="L5550" s="455">
        <f t="shared" ca="1" si="207"/>
        <v>4304617588108016.5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4304617588108016.5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17935906617116.734</v>
      </c>
      <c r="L5551" s="455">
        <f t="shared" ca="1" si="207"/>
        <v>4322553494725133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4322553494725133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18010639561354.723</v>
      </c>
      <c r="L5552" s="455">
        <f t="shared" ca="1" si="207"/>
        <v>4340564134286487.5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4340564134286487.5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18085683892860.363</v>
      </c>
      <c r="L5553" s="455">
        <f t="shared" ca="1" si="207"/>
        <v>4358649818179348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4358649818179348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18161040909080.613</v>
      </c>
      <c r="L5554" s="455">
        <f t="shared" ca="1" si="207"/>
        <v>4376810859088428.5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4376810859088428.5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18236711912868.453</v>
      </c>
      <c r="L5555" s="455">
        <f t="shared" ca="1" si="207"/>
        <v>4395047571001297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4395047571001297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18312698212505.402</v>
      </c>
      <c r="L5556" s="455">
        <f t="shared" ca="1" si="207"/>
        <v>4413360269213802.5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4413360269213802.5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18389001121724.176</v>
      </c>
      <c r="L5557" s="455">
        <f t="shared" ca="1" si="207"/>
        <v>4431749270335526.5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4431749270335526.5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18465621959731.359</v>
      </c>
      <c r="L5558" s="455">
        <f t="shared" ca="1" si="207"/>
        <v>4450214892295258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4450214892295258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18542562051230.242</v>
      </c>
      <c r="L5559" s="455">
        <f t="shared" ca="1" si="207"/>
        <v>4468757454346488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4468757454346488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18619822726443.703</v>
      </c>
      <c r="L5560" s="455">
        <f t="shared" ca="1" si="207"/>
        <v>4487377277072931.5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4487377277072931.5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18697405321137.215</v>
      </c>
      <c r="L5561" s="455">
        <f t="shared" ca="1" si="207"/>
        <v>4506074682394069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4506074682394069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18775311176641.953</v>
      </c>
      <c r="L5562" s="455">
        <f t="shared" ca="1" si="207"/>
        <v>4524849993570711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4524849993570711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18853541639877.961</v>
      </c>
      <c r="L5563" s="455">
        <f t="shared" ca="1" si="207"/>
        <v>4543703535210589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4543703535210589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18932098063377.453</v>
      </c>
      <c r="L5564" s="455">
        <f t="shared" ca="1" si="207"/>
        <v>4562635633273966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4562635633273966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19010981805308.191</v>
      </c>
      <c r="L5565" s="455">
        <f t="shared" ca="1" si="207"/>
        <v>4581646615079274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4581646615079274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19090194229496.977</v>
      </c>
      <c r="L5566" s="455">
        <f t="shared" ca="1" si="207"/>
        <v>4600736809308771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4600736809308771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19169736705453.211</v>
      </c>
      <c r="L5567" s="455">
        <f t="shared" ca="1" si="207"/>
        <v>4619906546014224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4619906546014224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19249610608392.602</v>
      </c>
      <c r="L5568" s="455">
        <f t="shared" ca="1" si="207"/>
        <v>4639156156622617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4639156156622617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19329817319260.902</v>
      </c>
      <c r="L5569" s="455">
        <f t="shared" ca="1" si="207"/>
        <v>4658485973941878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4658485973941878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19410358224757.824</v>
      </c>
      <c r="L5570" s="455">
        <f t="shared" ca="1" si="207"/>
        <v>4677896332166636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4677896332166636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19491234717360.984</v>
      </c>
      <c r="L5571" s="455">
        <f t="shared" ca="1" si="207"/>
        <v>4697387566883997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4697387566883997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19572448195349.988</v>
      </c>
      <c r="L5572" s="455">
        <f t="shared" ca="1" si="207"/>
        <v>4716960015079347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4716960015079347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19654000062830.613</v>
      </c>
      <c r="L5573" s="455">
        <f t="shared" ca="1" si="207"/>
        <v>4736614015142178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4736614015142178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19735891729759.074</v>
      </c>
      <c r="L5574" s="455">
        <f t="shared" ca="1" si="207"/>
        <v>4756349906871937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4756349906871937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19818124611966.402</v>
      </c>
      <c r="L5575" s="455">
        <f t="shared" ca="1" si="207"/>
        <v>4776168031483903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4776168031483903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19900700131182.93</v>
      </c>
      <c r="L5576" s="455">
        <f t="shared" ca="1" si="207"/>
        <v>4796068731615086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4796068731615086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19983619715062.859</v>
      </c>
      <c r="L5577" s="455">
        <f t="shared" ca="1" si="207"/>
        <v>4816052351330149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4816052351330149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20066884797208.953</v>
      </c>
      <c r="L5578" s="455">
        <f t="shared" ca="1" si="207"/>
        <v>4836119236127358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4836119236127358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20150496817197.324</v>
      </c>
      <c r="L5579" s="455">
        <f t="shared" ca="1" si="207"/>
        <v>4856269732944555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4856269732944555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20234457220602.313</v>
      </c>
      <c r="L5580" s="455">
        <f t="shared" ca="1" si="207"/>
        <v>4876504190165157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4876504190165157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20318767459021.488</v>
      </c>
      <c r="L5581" s="455">
        <f t="shared" ca="1" si="207"/>
        <v>4896822957624178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4896822957624178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20403428990100.742</v>
      </c>
      <c r="L5582" s="455">
        <f t="shared" ca="1" si="207"/>
        <v>4917226386614279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4917226386614279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20488443277559.496</v>
      </c>
      <c r="L5583" s="455">
        <f t="shared" ca="1" si="207"/>
        <v>4937714829891838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4937714829891838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20573811791215.992</v>
      </c>
      <c r="L5584" s="455">
        <f t="shared" ca="1" si="207"/>
        <v>4958288641683054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4958288641683054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20659536007012.727</v>
      </c>
      <c r="L5585" s="455">
        <f t="shared" ca="1" si="207"/>
        <v>4978948177690067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4978948177690067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20745617407041.945</v>
      </c>
      <c r="L5586" s="455">
        <f t="shared" ca="1" si="207"/>
        <v>4999693795097109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4999693795097109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20832057479571.289</v>
      </c>
      <c r="L5587" s="455">
        <f t="shared" ca="1" si="207"/>
        <v>5020525852576680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5020525852576680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20918857719069.5</v>
      </c>
      <c r="L5588" s="455">
        <f t="shared" ca="1" si="207"/>
        <v>5041444710295750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5041444710295750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21006019626232.293</v>
      </c>
      <c r="L5589" s="455">
        <f t="shared" ca="1" si="207"/>
        <v>5062450729921982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5062450729921982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21093544708008.258</v>
      </c>
      <c r="L5590" s="455">
        <f t="shared" ca="1" si="207"/>
        <v>5083544274629990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5083544274629990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21181434477624.957</v>
      </c>
      <c r="L5591" s="455">
        <f t="shared" ca="1" si="207"/>
        <v>5104725709107615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5104725709107615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21269690454615.063</v>
      </c>
      <c r="L5592" s="455">
        <f t="shared" ca="1" si="207"/>
        <v>5125995399562230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5125995399562230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21358314164842.625</v>
      </c>
      <c r="L5593" s="455">
        <f t="shared" ca="1" si="207"/>
        <v>5147353713727073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5147353713727073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21447307140529.469</v>
      </c>
      <c r="L5594" s="455">
        <f t="shared" ca="1" si="207"/>
        <v>5168801020867602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5168801020867602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21536670920281.676</v>
      </c>
      <c r="L5595" s="455">
        <f t="shared" ca="1" si="207"/>
        <v>5190337691787884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5190337691787884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21626407049116.184</v>
      </c>
      <c r="L5596" s="455">
        <f t="shared" ca="1" si="207"/>
        <v>5211964098837000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5211964098837000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21716517078487.5</v>
      </c>
      <c r="L5597" s="455">
        <f t="shared" ca="1" si="207"/>
        <v>5233680615915488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5233680615915488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21807002566314.531</v>
      </c>
      <c r="L5598" s="455">
        <f t="shared" ca="1" si="207"/>
        <v>5255487618481803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5255487618481803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21897865077007.512</v>
      </c>
      <c r="L5599" s="455">
        <f t="shared" ca="1" si="207"/>
        <v>5277385483558811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5277385483558811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21989106181495.047</v>
      </c>
      <c r="L5600" s="455">
        <f t="shared" ca="1" si="207"/>
        <v>5299374589740306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5299374589740306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22080727457251.273</v>
      </c>
      <c r="L5601" s="455">
        <f t="shared" ca="1" si="207"/>
        <v>5321455317197557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5321455317197557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22172730488323.152</v>
      </c>
      <c r="L5602" s="455">
        <f t="shared" ca="1" si="207"/>
        <v>5343628047685880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5343628047685880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22265116865357.832</v>
      </c>
      <c r="L5603" s="455">
        <f t="shared" ca="1" si="207"/>
        <v>5365893164551238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5365893164551238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22357888185630.156</v>
      </c>
      <c r="L5604" s="455">
        <f t="shared" ca="1" si="207"/>
        <v>5388251052736868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5388251052736868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22451046053070.281</v>
      </c>
      <c r="L5605" s="455">
        <f t="shared" ca="1" si="207"/>
        <v>5410702098789938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5410702098789938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22544592078291.406</v>
      </c>
      <c r="L5606" s="455">
        <f t="shared" ca="1" si="207"/>
        <v>5433246690868229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5433246690868229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22638527878617.621</v>
      </c>
      <c r="L5607" s="455">
        <f t="shared" ca="1" si="207"/>
        <v>5455885218746847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5455885218746847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22732855078111.863</v>
      </c>
      <c r="L5608" s="455">
        <f t="shared" ca="1" si="207"/>
        <v>5478618073824959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5478618073824959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22827575307603.996</v>
      </c>
      <c r="L5609" s="455">
        <f t="shared" ca="1" si="207"/>
        <v>5501445649132563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5501445649132563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22922690204719.012</v>
      </c>
      <c r="L5610" s="455">
        <f t="shared" ca="1" si="207"/>
        <v>5524368339337282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5524368339337282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23018201413905.34</v>
      </c>
      <c r="L5611" s="455">
        <f t="shared" ca="1" si="207"/>
        <v>5547386540751187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5547386540751187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23114110586463.277</v>
      </c>
      <c r="L5612" s="455">
        <f t="shared" ca="1" si="207"/>
        <v>5570500651337650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5570500651337650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23210419380573.543</v>
      </c>
      <c r="L5613" s="455">
        <f t="shared" ca="1" si="207"/>
        <v>5593711070718224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5593711070718224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23307129461325.934</v>
      </c>
      <c r="L5614" s="455">
        <f t="shared" ca="1" si="207"/>
        <v>5617018200179550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5617018200179550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23404242500748.125</v>
      </c>
      <c r="L5615" s="455">
        <f t="shared" ca="1" si="207"/>
        <v>5640422442680298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5640422442680298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23501760177834.574</v>
      </c>
      <c r="L5616" s="455">
        <f t="shared" ca="1" si="207"/>
        <v>5663924202858133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5663924202858133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23599684178575.555</v>
      </c>
      <c r="L5617" s="455">
        <f t="shared" ca="1" si="207"/>
        <v>5687523887036709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5687523887036709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23698016195986.289</v>
      </c>
      <c r="L5618" s="455">
        <f t="shared" ref="L5618:L5872" ca="1" si="212">I5618-J5618+K5618</f>
        <v>5711221903232695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5711221903232695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23796757930136.23</v>
      </c>
      <c r="L5619" s="455">
        <f t="shared" ca="1" si="212"/>
        <v>5735018661162831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5735018661162831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23895911088178.461</v>
      </c>
      <c r="L5620" s="455">
        <f t="shared" ca="1" si="212"/>
        <v>5758914572251009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5758914572251009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23995477384379.203</v>
      </c>
      <c r="L5621" s="455">
        <f t="shared" ca="1" si="212"/>
        <v>5782910049635388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5782910049635388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24095458540147.449</v>
      </c>
      <c r="L5622" s="455">
        <f t="shared" ca="1" si="212"/>
        <v>5807005508175535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5807005508175535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24195856284064.73</v>
      </c>
      <c r="L5623" s="455">
        <f t="shared" ca="1" si="212"/>
        <v>5831201364459600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5831201364459600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24296672351915</v>
      </c>
      <c r="L5624" s="455">
        <f t="shared" ca="1" si="212"/>
        <v>5855498036811515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5855498036811515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24397908486714.645</v>
      </c>
      <c r="L5625" s="455">
        <f t="shared" ca="1" si="212"/>
        <v>5879895945298230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5879895945298230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24499566438742.625</v>
      </c>
      <c r="L5626" s="455">
        <f t="shared" ca="1" si="212"/>
        <v>5904395511736973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5904395511736973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24601647965570.719</v>
      </c>
      <c r="L5627" s="455">
        <f t="shared" ca="1" si="212"/>
        <v>5928997159702544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5928997159702544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24704154832093.934</v>
      </c>
      <c r="L5628" s="455">
        <f t="shared" ca="1" si="212"/>
        <v>5953701314534638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5953701314534638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24807088810560.992</v>
      </c>
      <c r="L5629" s="455">
        <f t="shared" ca="1" si="212"/>
        <v>5978508403345199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5978508403345199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24910451680604.996</v>
      </c>
      <c r="L5630" s="455">
        <f t="shared" ca="1" si="212"/>
        <v>6003418855025804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6003418855025804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25014245229274.184</v>
      </c>
      <c r="L5631" s="455">
        <f t="shared" ca="1" si="212"/>
        <v>6028433100255078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6028433100255078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25118471251062.824</v>
      </c>
      <c r="L5632" s="455">
        <f t="shared" ca="1" si="212"/>
        <v>6053551571506141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6053551571506141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25223131547942.254</v>
      </c>
      <c r="L5633" s="455">
        <f t="shared" ca="1" si="212"/>
        <v>6078774703054083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6078774703054083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25328227929392.012</v>
      </c>
      <c r="L5634" s="455">
        <f t="shared" ca="1" si="212"/>
        <v>6104102930983475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6104102930983475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25433762212431.145</v>
      </c>
      <c r="L5635" s="455">
        <f t="shared" ca="1" si="212"/>
        <v>6129536693195906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6129536693195906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25539736221649.609</v>
      </c>
      <c r="L5636" s="455">
        <f t="shared" ca="1" si="212"/>
        <v>6155076429417556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6155076429417556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25646151789239.816</v>
      </c>
      <c r="L5637" s="455">
        <f t="shared" ca="1" si="212"/>
        <v>6180722581206796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6180722581206796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25753010755028.316</v>
      </c>
      <c r="L5638" s="455">
        <f t="shared" ca="1" si="212"/>
        <v>6206475591961824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6206475591961824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25860314966507.602</v>
      </c>
      <c r="L5639" s="455">
        <f t="shared" ca="1" si="212"/>
        <v>6232335906928332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6232335906928332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25968066278868.051</v>
      </c>
      <c r="L5640" s="455">
        <f t="shared" ca="1" si="212"/>
        <v>6258303973207200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6258303973207200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26076266555030</v>
      </c>
      <c r="L5641" s="455">
        <f t="shared" ca="1" si="212"/>
        <v>6284380239762230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6284380239762230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26184917665675.957</v>
      </c>
      <c r="L5642" s="455">
        <f t="shared" ca="1" si="212"/>
        <v>6310565157427906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6310565157427906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26294021489282.941</v>
      </c>
      <c r="L5643" s="455">
        <f t="shared" ca="1" si="212"/>
        <v>6336859178917189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6336859178917189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26403579912154.953</v>
      </c>
      <c r="L5644" s="455">
        <f t="shared" ca="1" si="212"/>
        <v>6363262758829344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6363262758829344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26513594828455.602</v>
      </c>
      <c r="L5645" s="455">
        <f t="shared" ca="1" si="212"/>
        <v>6389776353657800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6389776353657800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26624068140240.832</v>
      </c>
      <c r="L5646" s="455">
        <f t="shared" ca="1" si="212"/>
        <v>6416400421798041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6416400421798041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26735001757491.836</v>
      </c>
      <c r="L5647" s="455">
        <f t="shared" ca="1" si="212"/>
        <v>6443135423555533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6443135423555533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26846397598148.055</v>
      </c>
      <c r="L5648" s="455">
        <f t="shared" ca="1" si="212"/>
        <v>6469981821153681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6469981821153681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26958257588140.336</v>
      </c>
      <c r="L5649" s="455">
        <f t="shared" ca="1" si="212"/>
        <v>6496940078741821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6496940078741821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27070583661424.254</v>
      </c>
      <c r="L5650" s="455">
        <f t="shared" ca="1" si="212"/>
        <v>6524010662403245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6524010662403245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27183377760013.52</v>
      </c>
      <c r="L5651" s="455">
        <f t="shared" ca="1" si="212"/>
        <v>6551194040163259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6551194040163259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27296641834013.578</v>
      </c>
      <c r="L5652" s="455">
        <f t="shared" ca="1" si="212"/>
        <v>6578490681997273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6578490681997273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27410377841655.305</v>
      </c>
      <c r="L5653" s="455">
        <f t="shared" ca="1" si="212"/>
        <v>6605901059838928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6605901059838928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27524587749328.867</v>
      </c>
      <c r="L5654" s="455">
        <f t="shared" ca="1" si="212"/>
        <v>6633425647588257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6633425647588257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27639273531617.738</v>
      </c>
      <c r="L5655" s="455">
        <f t="shared" ca="1" si="212"/>
        <v>6661064921119875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6661064921119875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27754437171332.813</v>
      </c>
      <c r="L5656" s="455">
        <f t="shared" ca="1" si="212"/>
        <v>6688819358291208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6688819358291208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27870080659546.699</v>
      </c>
      <c r="L5657" s="455">
        <f t="shared" ca="1" si="212"/>
        <v>6716689438950755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6716689438950755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27986205995628.145</v>
      </c>
      <c r="L5658" s="455">
        <f t="shared" ca="1" si="212"/>
        <v>6744675644946383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6744675644946383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28102815187276.594</v>
      </c>
      <c r="L5659" s="455">
        <f t="shared" ca="1" si="212"/>
        <v>6772778460133660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6772778460133660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28219910250556.918</v>
      </c>
      <c r="L5660" s="455">
        <f t="shared" ca="1" si="212"/>
        <v>6800998370384217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6800998370384217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28337493209934.238</v>
      </c>
      <c r="L5661" s="455">
        <f t="shared" ca="1" si="212"/>
        <v>6829335863594151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6829335863594151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28455566098308.961</v>
      </c>
      <c r="L5662" s="455">
        <f t="shared" ca="1" si="212"/>
        <v>6857791429692460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6857791429692460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28574130957051.918</v>
      </c>
      <c r="L5663" s="455">
        <f t="shared" ca="1" si="212"/>
        <v>6886365560649512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6886365560649512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28693189836039.633</v>
      </c>
      <c r="L5664" s="455">
        <f t="shared" ca="1" si="212"/>
        <v>6915058750485552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6915058750485552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28812744793689.801</v>
      </c>
      <c r="L5665" s="455">
        <f t="shared" ca="1" si="212"/>
        <v>6943871495279242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6943871495279242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28932797896996.84</v>
      </c>
      <c r="L5666" s="455">
        <f t="shared" ca="1" si="212"/>
        <v>6972804293176239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6972804293176239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29053351221567.66</v>
      </c>
      <c r="L5667" s="455">
        <f t="shared" ca="1" si="212"/>
        <v>7001857644397807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7001857644397807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29174406851657.527</v>
      </c>
      <c r="L5668" s="455">
        <f t="shared" ca="1" si="212"/>
        <v>7031032051249465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7031032051249465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29295966880206.098</v>
      </c>
      <c r="L5669" s="455">
        <f t="shared" ca="1" si="212"/>
        <v>7060328018129671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7060328018129671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29418033408873.629</v>
      </c>
      <c r="L5670" s="455">
        <f t="shared" ca="1" si="212"/>
        <v>7089746051538545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7089746051538545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29540608548077.266</v>
      </c>
      <c r="L5671" s="455">
        <f t="shared" ca="1" si="212"/>
        <v>7119286660086622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7119286660086622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29663694417027.594</v>
      </c>
      <c r="L5672" s="455">
        <f t="shared" ca="1" si="212"/>
        <v>7148950354503650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7148950354503650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29787293143765.203</v>
      </c>
      <c r="L5673" s="455">
        <f t="shared" ca="1" si="212"/>
        <v>7178737647647415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7178737647647415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29911406865197.563</v>
      </c>
      <c r="L5674" s="455">
        <f t="shared" ca="1" si="212"/>
        <v>7208649054512613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7208649054512613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30036037727135.887</v>
      </c>
      <c r="L5675" s="455">
        <f t="shared" ca="1" si="212"/>
        <v>7238685092239749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7238685092239749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30161187884332.285</v>
      </c>
      <c r="L5676" s="455">
        <f t="shared" ca="1" si="212"/>
        <v>7268846280124081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7268846280124081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30286859500517.004</v>
      </c>
      <c r="L5677" s="455">
        <f t="shared" ca="1" si="212"/>
        <v>7299133139624598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7299133139624598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30413054748435.828</v>
      </c>
      <c r="L5678" s="455">
        <f t="shared" ca="1" si="212"/>
        <v>7329546194373034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7329546194373034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30539775809887.637</v>
      </c>
      <c r="L5679" s="455">
        <f t="shared" ca="1" si="212"/>
        <v>7360085970182922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7360085970182922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30667024875762.176</v>
      </c>
      <c r="L5680" s="455">
        <f t="shared" ca="1" si="212"/>
        <v>7390752995058684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7390752995058684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30794804146077.848</v>
      </c>
      <c r="L5681" s="455">
        <f t="shared" ca="1" si="212"/>
        <v>7421547799204762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7421547799204762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30923115830019.84</v>
      </c>
      <c r="L5682" s="455">
        <f t="shared" ca="1" si="212"/>
        <v>7452470915034782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7452470915034782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31051962145978.258</v>
      </c>
      <c r="L5683" s="455">
        <f t="shared" ca="1" si="212"/>
        <v>7483522877180760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7483522877180760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31181345321586.5</v>
      </c>
      <c r="L5684" s="455">
        <f t="shared" ca="1" si="212"/>
        <v>7514704222502346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7514704222502346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31311267593759.773</v>
      </c>
      <c r="L5685" s="455">
        <f t="shared" ca="1" si="212"/>
        <v>7546015490096106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7546015490096106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31441731208733.77</v>
      </c>
      <c r="L5686" s="455">
        <f t="shared" ca="1" si="212"/>
        <v>7577457221304840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7577457221304840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31572738422103.5</v>
      </c>
      <c r="L5687" s="455">
        <f t="shared" ca="1" si="212"/>
        <v>7609029959726944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7609029959726944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31704291498862.27</v>
      </c>
      <c r="L5688" s="455">
        <f t="shared" ca="1" si="212"/>
        <v>7640734251225806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7640734251225806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31836392713440.863</v>
      </c>
      <c r="L5689" s="455">
        <f t="shared" ca="1" si="212"/>
        <v>7672570643939247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7672570643939247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31969044349746.867</v>
      </c>
      <c r="L5690" s="455">
        <f t="shared" ca="1" si="212"/>
        <v>7704539688288994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7704539688288994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32102248701204.141</v>
      </c>
      <c r="L5691" s="455">
        <f t="shared" ca="1" si="212"/>
        <v>7736641936990198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7736641936990198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32236008070792.492</v>
      </c>
      <c r="L5692" s="455">
        <f t="shared" ca="1" si="212"/>
        <v>7768877945060990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7768877945060990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32370324771087.457</v>
      </c>
      <c r="L5693" s="455">
        <f t="shared" ca="1" si="212"/>
        <v>7801248269832077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7801248269832077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32505201124300.32</v>
      </c>
      <c r="L5694" s="455">
        <f t="shared" ca="1" si="212"/>
        <v>7833753470956377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7833753470956377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32640639462318.238</v>
      </c>
      <c r="L5695" s="455">
        <f t="shared" ca="1" si="212"/>
        <v>7866394110418695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7866394110418695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32776642126744.559</v>
      </c>
      <c r="L5696" s="455">
        <f t="shared" ca="1" si="212"/>
        <v>7899170752545440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7899170752545440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32913211468939.336</v>
      </c>
      <c r="L5697" s="455">
        <f t="shared" ca="1" si="212"/>
        <v>7932083964014379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7932083964014379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33050349850059.91</v>
      </c>
      <c r="L5698" s="455">
        <f t="shared" ca="1" si="212"/>
        <v>7965134313864439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7965134313864439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33188059641101.824</v>
      </c>
      <c r="L5699" s="455">
        <f t="shared" ca="1" si="212"/>
        <v>7998322373505541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7998322373505541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33326343222939.754</v>
      </c>
      <c r="L5700" s="455">
        <f t="shared" ca="1" si="212"/>
        <v>8031648716728481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8031648716728481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33465202986368.672</v>
      </c>
      <c r="L5701" s="455">
        <f t="shared" ca="1" si="212"/>
        <v>8065113919714850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8065113919714850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33604641332145.207</v>
      </c>
      <c r="L5702" s="455">
        <f t="shared" ca="1" si="212"/>
        <v>8098718561046995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8098718561046995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33744660671029.145</v>
      </c>
      <c r="L5703" s="455">
        <f t="shared" ca="1" si="212"/>
        <v>8132463221718024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8132463221718024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33885263423825.094</v>
      </c>
      <c r="L5704" s="455">
        <f t="shared" ca="1" si="212"/>
        <v>8166348485141849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8166348485141849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34026452021424.371</v>
      </c>
      <c r="L5705" s="455">
        <f t="shared" ca="1" si="212"/>
        <v>8200374937163273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8200374937163273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34168228904846.969</v>
      </c>
      <c r="L5706" s="455">
        <f t="shared" ca="1" si="212"/>
        <v>8234543166068120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8234543166068120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34310596525283.832</v>
      </c>
      <c r="L5707" s="455">
        <f t="shared" ca="1" si="212"/>
        <v>8268853762593404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8268853762593404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34453557344139.188</v>
      </c>
      <c r="L5708" s="455">
        <f t="shared" ca="1" si="212"/>
        <v>8303307319937543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8303307319937543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34597113833073.098</v>
      </c>
      <c r="L5709" s="455">
        <f t="shared" ca="1" si="212"/>
        <v>8337904433770616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8337904433770616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34741268474044.234</v>
      </c>
      <c r="L5710" s="455">
        <f t="shared" ca="1" si="212"/>
        <v>8372645702244660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8372645702244660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34886023759352.75</v>
      </c>
      <c r="L5711" s="455">
        <f t="shared" ca="1" si="212"/>
        <v>8407531726004013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8407531726004013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35031382191683.387</v>
      </c>
      <c r="L5712" s="455">
        <f t="shared" ca="1" si="212"/>
        <v>8442563108195696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8442563108195696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35177346284148.734</v>
      </c>
      <c r="L5713" s="455">
        <f t="shared" ca="1" si="212"/>
        <v>8477740454479845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8477740454479845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35323918560332.688</v>
      </c>
      <c r="L5714" s="455">
        <f t="shared" ca="1" si="212"/>
        <v>8513064373040178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8513064373040178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35471101554334.07</v>
      </c>
      <c r="L5715" s="455">
        <f t="shared" ca="1" si="212"/>
        <v>8548535474594512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8548535474594512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35618897810810.469</v>
      </c>
      <c r="L5716" s="455">
        <f t="shared" ca="1" si="212"/>
        <v>8584154372405322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8584154372405322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35767309885022.172</v>
      </c>
      <c r="L5717" s="455">
        <f t="shared" ca="1" si="212"/>
        <v>8619921682290344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8619921682290344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35916340342876.43</v>
      </c>
      <c r="L5718" s="455">
        <f t="shared" ca="1" si="212"/>
        <v>8655838022633220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8655838022633220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36065991760971.742</v>
      </c>
      <c r="L5719" s="455">
        <f t="shared" ca="1" si="212"/>
        <v>8691904014394192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8691904014394192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36216266726642.461</v>
      </c>
      <c r="L5720" s="455">
        <f t="shared" ca="1" si="212"/>
        <v>8728120281120834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8728120281120834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36367167838003.477</v>
      </c>
      <c r="L5721" s="455">
        <f t="shared" ca="1" si="212"/>
        <v>8764487448958837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8764487448958837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36518697703995.156</v>
      </c>
      <c r="L5722" s="455">
        <f t="shared" ca="1" si="212"/>
        <v>8801006146662832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8801006146662832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36670858944428.461</v>
      </c>
      <c r="L5723" s="455">
        <f t="shared" ca="1" si="212"/>
        <v>8837677005607260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8837677005607260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36823654190030.25</v>
      </c>
      <c r="L5724" s="455">
        <f t="shared" ca="1" si="212"/>
        <v>8874500659797290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8874500659797290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36977086082488.711</v>
      </c>
      <c r="L5725" s="455">
        <f t="shared" ca="1" si="212"/>
        <v>8911477745879779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8911477745879779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37131157274499.086</v>
      </c>
      <c r="L5726" s="455">
        <f t="shared" ca="1" si="212"/>
        <v>8948608903154278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8948608903154278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37285870429809.492</v>
      </c>
      <c r="L5727" s="455">
        <f t="shared" ca="1" si="212"/>
        <v>8985894773584087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8985894773584087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37441228223267.031</v>
      </c>
      <c r="L5728" s="455">
        <f t="shared" ca="1" si="212"/>
        <v>9023336001807354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9023336001807354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37597233340863.977</v>
      </c>
      <c r="L5729" s="455">
        <f t="shared" ca="1" si="212"/>
        <v>9060933235148218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9060933235148218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37753888479784.242</v>
      </c>
      <c r="L5730" s="455">
        <f t="shared" ca="1" si="212"/>
        <v>9098687123628002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9098687123628002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37911196348450.008</v>
      </c>
      <c r="L5731" s="455">
        <f t="shared" ca="1" si="212"/>
        <v>9136598319976452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9136598319976452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38069159666568.547</v>
      </c>
      <c r="L5732" s="455">
        <f t="shared" ca="1" si="212"/>
        <v>9174667479643020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9174667479643020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38227781165179.25</v>
      </c>
      <c r="L5733" s="455">
        <f t="shared" ca="1" si="212"/>
        <v>9212895260808200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9212895260808200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38387063586700.836</v>
      </c>
      <c r="L5734" s="455">
        <f t="shared" ca="1" si="212"/>
        <v>9251282324394900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9251282324394900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38547009684978.75</v>
      </c>
      <c r="L5735" s="455">
        <f t="shared" ca="1" si="212"/>
        <v>9289829334079878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9289829334079878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38707622225332.828</v>
      </c>
      <c r="L5736" s="455">
        <f t="shared" ca="1" si="212"/>
        <v>9328536956305210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9328536956305210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38868903984605.039</v>
      </c>
      <c r="L5737" s="455">
        <f t="shared" ca="1" si="212"/>
        <v>9367405860289816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9367405860289816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39030857751207.563</v>
      </c>
      <c r="L5738" s="455">
        <f t="shared" ca="1" si="212"/>
        <v>9406436718041024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9406436718041024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39193486325170.93</v>
      </c>
      <c r="L5739" s="455">
        <f t="shared" ca="1" si="212"/>
        <v>9445630204366194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9445630204366194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39356792518192.477</v>
      </c>
      <c r="L5740" s="455">
        <f t="shared" ca="1" si="212"/>
        <v>9484986996884386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9484986996884386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39520779153684.938</v>
      </c>
      <c r="L5741" s="455">
        <f t="shared" ca="1" si="212"/>
        <v>9524507776038070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9524507776038070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39685449066825.289</v>
      </c>
      <c r="L5742" s="455">
        <f t="shared" ca="1" si="212"/>
        <v>9564193225104896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9564193225104896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39850805104603.734</v>
      </c>
      <c r="L5743" s="455">
        <f t="shared" ca="1" si="212"/>
        <v>9604044030209500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9604044030209500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40016850125872.914</v>
      </c>
      <c r="L5744" s="455">
        <f t="shared" ca="1" si="212"/>
        <v>9644060880335372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9644060880335372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40183587001397.383</v>
      </c>
      <c r="L5745" s="455">
        <f t="shared" ca="1" si="212"/>
        <v>9684244467336770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9684244467336770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40351018613903.211</v>
      </c>
      <c r="L5746" s="455">
        <f t="shared" ca="1" si="212"/>
        <v>9724595485950674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9724595485950674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40519147858127.805</v>
      </c>
      <c r="L5747" s="455">
        <f t="shared" ca="1" si="212"/>
        <v>9765114633808802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9765114633808802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40687977640870.008</v>
      </c>
      <c r="L5748" s="455">
        <f t="shared" ca="1" si="212"/>
        <v>9805802611449672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9805802611449672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40857510881040.297</v>
      </c>
      <c r="L5749" s="455">
        <f t="shared" ca="1" si="212"/>
        <v>9846660122330712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9846660122330712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41027750509711.297</v>
      </c>
      <c r="L5750" s="455">
        <f t="shared" ca="1" si="212"/>
        <v>9887687872840424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9887687872840424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41198699470168.43</v>
      </c>
      <c r="L5751" s="455">
        <f t="shared" ca="1" si="212"/>
        <v>9928886572310592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9928886572310592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41370360717960.797</v>
      </c>
      <c r="L5752" s="455">
        <f t="shared" ca="1" si="212"/>
        <v>9970256933028552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9970256933028552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41542737220952.297</v>
      </c>
      <c r="L5753" s="455">
        <f t="shared" ca="1" si="212"/>
        <v>1.0011799670249504E+16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1.0011799670249504E+16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41715831959372.93</v>
      </c>
      <c r="L5754" s="455">
        <f t="shared" ca="1" si="212"/>
        <v>1.0053515502208876E+16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1.0053515502208876E+16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41889647925870.313</v>
      </c>
      <c r="L5755" s="455">
        <f t="shared" ca="1" si="212"/>
        <v>1.0095405150134746E+16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1.0095405150134746E+16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42064188125561.438</v>
      </c>
      <c r="L5756" s="455">
        <f t="shared" ca="1" si="212"/>
        <v>1.0137469338260308E+16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1.0137469338260308E+16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42239455576084.617</v>
      </c>
      <c r="L5757" s="455">
        <f t="shared" ca="1" si="212"/>
        <v>1.0179708793836392E+16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1.0179708793836392E+16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42415453307651.633</v>
      </c>
      <c r="L5758" s="455">
        <f t="shared" ca="1" si="212"/>
        <v>1.0222124247144044E+16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1.0222124247144044E+16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42592184363100.18</v>
      </c>
      <c r="L5759" s="455">
        <f t="shared" ca="1" si="212"/>
        <v>1.0264716431507144E+16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1.0264716431507144E+16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42769651797946.43</v>
      </c>
      <c r="L5760" s="455">
        <f t="shared" ca="1" si="212"/>
        <v>1.030748608330509E+16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1.030748608330509E+16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42947858680437.875</v>
      </c>
      <c r="L5761" s="455">
        <f t="shared" ca="1" si="212"/>
        <v>1.0350433941985528E+16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1.0350433941985528E+16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43126808091606.367</v>
      </c>
      <c r="L5762" s="455">
        <f t="shared" ca="1" si="212"/>
        <v>1.0393560750077134E+16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1.0393560750077134E+16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43306503125321.391</v>
      </c>
      <c r="L5763" s="455">
        <f t="shared" ca="1" si="212"/>
        <v>1.0436867253202456E+16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1.0436867253202456E+16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43486946888343.563</v>
      </c>
      <c r="L5764" s="455">
        <f t="shared" ca="1" si="212"/>
        <v>1.04803542000908E+16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1.04803542000908E+16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43668142500378.336</v>
      </c>
      <c r="L5765" s="455">
        <f t="shared" ca="1" si="212"/>
        <v>1.0524022342591178E+16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1.0524022342591178E+16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43850093094129.906</v>
      </c>
      <c r="L5766" s="455">
        <f t="shared" ca="1" si="212"/>
        <v>1.0567872435685308E+16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1.0567872435685308E+16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44032801815355.453</v>
      </c>
      <c r="L5767" s="455">
        <f t="shared" ca="1" si="212"/>
        <v>1.0611905237500664E+16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1.0611905237500664E+16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44216271822919.43</v>
      </c>
      <c r="L5768" s="455">
        <f t="shared" ca="1" si="212"/>
        <v>1.0656121509323584E+16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1.0656121509323584E+16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44400506288848.266</v>
      </c>
      <c r="L5769" s="455">
        <f t="shared" ca="1" si="212"/>
        <v>1.0700522015612432E+16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1.0700522015612432E+16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44585508398385.133</v>
      </c>
      <c r="L5770" s="455">
        <f t="shared" ca="1" si="212"/>
        <v>1.0745107524010818E+16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1.0745107524010818E+16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44771281350045.078</v>
      </c>
      <c r="L5771" s="455">
        <f t="shared" ca="1" si="212"/>
        <v>1.0789878805360864E+16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1.0789878805360864E+16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44957828355670.266</v>
      </c>
      <c r="L5772" s="455">
        <f t="shared" ca="1" si="212"/>
        <v>1.0834836633716534E+16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1.0834836633716534E+16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45145152640485.555</v>
      </c>
      <c r="L5773" s="455">
        <f t="shared" ca="1" si="212"/>
        <v>1.087998178635702E+16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1.087998178635702E+16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45333257443154.25</v>
      </c>
      <c r="L5774" s="455">
        <f t="shared" ca="1" si="212"/>
        <v>1.0925315043800174E+16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1.0925315043800174E+16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45522146015834.055</v>
      </c>
      <c r="L5775" s="455">
        <f t="shared" ca="1" si="212"/>
        <v>1.0970837189816008E+16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1.0970837189816008E+16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45711821624233.367</v>
      </c>
      <c r="L5776" s="455">
        <f t="shared" ca="1" si="212"/>
        <v>1.1016549011440242E+16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1.1016549011440242E+16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45902287547667.672</v>
      </c>
      <c r="L5777" s="455">
        <f t="shared" ca="1" si="212"/>
        <v>1.106245129898791E+16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1.106245129898791E+16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46093547079116.289</v>
      </c>
      <c r="L5778" s="455">
        <f t="shared" ca="1" si="212"/>
        <v>1.1108544846067026E+16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1.1108544846067026E+16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46285603525279.273</v>
      </c>
      <c r="L5779" s="455">
        <f t="shared" ca="1" si="212"/>
        <v>1.1154830449592306E+16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1.1154830449592306E+16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46478460206634.609</v>
      </c>
      <c r="L5780" s="455">
        <f t="shared" ca="1" si="212"/>
        <v>1.120130890979894E+16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1.120130890979894E+16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46672120457495.586</v>
      </c>
      <c r="L5781" s="455">
        <f t="shared" ca="1" si="212"/>
        <v>1.1247981030256436E+16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1.1247981030256436E+16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46866587626068.484</v>
      </c>
      <c r="L5782" s="455">
        <f t="shared" ca="1" si="212"/>
        <v>1.1294847617882504E+16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1.1294847617882504E+16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47061865074510.43</v>
      </c>
      <c r="L5783" s="455">
        <f t="shared" ca="1" si="212"/>
        <v>1.1341909482957014E+16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1.1341909482957014E+16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47257956178987.555</v>
      </c>
      <c r="L5784" s="455">
        <f t="shared" ca="1" si="212"/>
        <v>1.1389167439136002E+16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1.1389167439136002E+16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47454864329733.344</v>
      </c>
      <c r="L5785" s="455">
        <f t="shared" ca="1" si="212"/>
        <v>1.1436622303465736E+16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1.1436622303465736E+16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47652592931107.234</v>
      </c>
      <c r="L5786" s="455">
        <f t="shared" ca="1" si="212"/>
        <v>1.1484274896396844E+16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1.1484274896396844E+16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47851145401653.516</v>
      </c>
      <c r="L5787" s="455">
        <f t="shared" ca="1" si="212"/>
        <v>1.1532126041798498E+16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1.1532126041798498E+16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48050525174160.406</v>
      </c>
      <c r="L5788" s="455">
        <f t="shared" ca="1" si="212"/>
        <v>1.1580176566972658E+16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1.1580176566972658E+16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48250735695719.406</v>
      </c>
      <c r="L5789" s="455">
        <f t="shared" ca="1" si="212"/>
        <v>1.1628427302668378E+16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1.1628427302668378E+16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48451780427784.906</v>
      </c>
      <c r="L5790" s="455">
        <f t="shared" ca="1" si="212"/>
        <v>1.1676879083096162E+16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1.1676879083096162E+16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48653662846234.008</v>
      </c>
      <c r="L5791" s="455">
        <f t="shared" ca="1" si="212"/>
        <v>1.1725532745942396E+16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1.1725532745942396E+16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48856386441426.648</v>
      </c>
      <c r="L5792" s="455">
        <f t="shared" ca="1" si="212"/>
        <v>1.1774389132383822E+16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1.1774389132383822E+16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49059954718265.922</v>
      </c>
      <c r="L5793" s="455">
        <f t="shared" ca="1" si="212"/>
        <v>1.1823449087102088E+16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1.1823449087102088E+16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49264371196258.703</v>
      </c>
      <c r="L5794" s="455">
        <f t="shared" ca="1" si="212"/>
        <v>1.1872713458298346E+16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1.1872713458298346E+16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49469639409576.438</v>
      </c>
      <c r="L5795" s="455">
        <f t="shared" ca="1" si="212"/>
        <v>1.1922183097707922E+16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1.1922183097707922E+16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49675762907116.344</v>
      </c>
      <c r="L5796" s="455">
        <f t="shared" ca="1" si="212"/>
        <v>1.1971858860615038E+16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1.1971858860615038E+16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49882745252562.656</v>
      </c>
      <c r="L5797" s="455">
        <f t="shared" ca="1" si="212"/>
        <v>1.20217416058676E+16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1.20217416058676E+16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50090590024448.336</v>
      </c>
      <c r="L5798" s="455">
        <f t="shared" ca="1" si="212"/>
        <v>1.2071832195892048E+16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1.2071832195892048E+16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50299300816216.867</v>
      </c>
      <c r="L5799" s="455">
        <f t="shared" ca="1" si="212"/>
        <v>1.2122131496708264E+16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1.2122131496708264E+16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50508881236284.43</v>
      </c>
      <c r="L5800" s="455">
        <f t="shared" ca="1" si="212"/>
        <v>1.2172640377944548E+16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1.2172640377944548E+16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50719334908102.281</v>
      </c>
      <c r="L5801" s="455">
        <f t="shared" ca="1" si="212"/>
        <v>1.222335971285265E+16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1.222335971285265E+16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50930665470219.375</v>
      </c>
      <c r="L5802" s="455">
        <f t="shared" ca="1" si="212"/>
        <v>1.227429037832287E+16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1.227429037832287E+16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51142876576345.289</v>
      </c>
      <c r="L5803" s="455">
        <f t="shared" ca="1" si="212"/>
        <v>1.2325433254899216E+16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1.2325433254899216E+16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51355971895413.398</v>
      </c>
      <c r="L5804" s="455">
        <f t="shared" ca="1" si="212"/>
        <v>1.237678922679463E+16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1.237678922679463E+16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51569955111644.289</v>
      </c>
      <c r="L5805" s="455">
        <f t="shared" ca="1" si="212"/>
        <v>1.2428359181906274E+16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1.2428359181906274E+16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51784829924609.477</v>
      </c>
      <c r="L5806" s="455">
        <f t="shared" ca="1" si="212"/>
        <v>1.2480144011830884E+16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1.2480144011830884E+16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52000600049295.352</v>
      </c>
      <c r="L5807" s="455">
        <f t="shared" ca="1" si="212"/>
        <v>1.253214461188018E+16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1.253214461188018E+16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52217269216167.414</v>
      </c>
      <c r="L5808" s="455">
        <f t="shared" ca="1" si="212"/>
        <v>1.2584361881096348E+16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1.2584361881096348E+16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52434841171234.781</v>
      </c>
      <c r="L5809" s="455">
        <f t="shared" ca="1" si="212"/>
        <v>1.2636796722267582E+16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1.2636796722267582E+16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52653319676114.922</v>
      </c>
      <c r="L5810" s="455">
        <f t="shared" ca="1" si="212"/>
        <v>1.2689450041943696E+16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1.2689450041943696E+16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52872708508098.734</v>
      </c>
      <c r="L5811" s="455">
        <f t="shared" ca="1" si="212"/>
        <v>1.2742322750451794E+16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1.2742322750451794E+16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53093011460215.805</v>
      </c>
      <c r="L5812" s="455">
        <f t="shared" ca="1" si="212"/>
        <v>1.279541576191201E+16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1.279541576191201E+16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53314232341300.039</v>
      </c>
      <c r="L5813" s="455">
        <f t="shared" ca="1" si="212"/>
        <v>1.284872999425331E+16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1.284872999425331E+16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53536374976055.461</v>
      </c>
      <c r="L5814" s="455">
        <f t="shared" ca="1" si="212"/>
        <v>1.2902266369229366E+16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1.2902266369229366E+16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53759443205122.359</v>
      </c>
      <c r="L5815" s="455">
        <f t="shared" ca="1" si="212"/>
        <v>1.2956025812434488E+16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1.2956025812434488E+16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53983440885143.703</v>
      </c>
      <c r="L5816" s="455">
        <f t="shared" ca="1" si="212"/>
        <v>1.3010009253319632E+16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1.3010009253319632E+16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54208371888831.797</v>
      </c>
      <c r="L5817" s="455">
        <f t="shared" ca="1" si="212"/>
        <v>1.3064217625208464E+16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1.3064217625208464E+16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54434240105035.266</v>
      </c>
      <c r="L5818" s="455">
        <f t="shared" ca="1" si="212"/>
        <v>1.31186518653135E+16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1.31186518653135E+16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54661049438806.25</v>
      </c>
      <c r="L5819" s="455">
        <f t="shared" ca="1" si="212"/>
        <v>1.3173312914752306E+16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1.3173312914752306E+16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54888803811467.938</v>
      </c>
      <c r="L5820" s="455">
        <f t="shared" ca="1" si="212"/>
        <v>1.3228201718563774E+16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1.3228201718563774E+16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55117507160682.391</v>
      </c>
      <c r="L5821" s="455">
        <f t="shared" ca="1" si="212"/>
        <v>1.3283319225724456E+16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1.3283319225724456E+16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55347163440518.563</v>
      </c>
      <c r="L5822" s="455">
        <f t="shared" ca="1" si="212"/>
        <v>1.3338666389164974E+16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1.3338666389164974E+16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55577776621520.727</v>
      </c>
      <c r="L5823" s="455">
        <f t="shared" ca="1" si="212"/>
        <v>1.3394244165786494E+16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1.3394244165786494E+16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55809350690777.055</v>
      </c>
      <c r="L5824" s="455">
        <f t="shared" ca="1" si="212"/>
        <v>1.3450053516477272E+16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1.3450053516477272E+16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56041889651988.633</v>
      </c>
      <c r="L5825" s="455">
        <f t="shared" ca="1" si="212"/>
        <v>1.350609540612926E+16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1.350609540612926E+16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56275397525538.586</v>
      </c>
      <c r="L5826" s="455">
        <f t="shared" ca="1" si="212"/>
        <v>1.3562370803654798E+16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1.3562370803654798E+16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56509878348561.656</v>
      </c>
      <c r="L5827" s="455">
        <f t="shared" ca="1" si="212"/>
        <v>1.361888068200336E+16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1.361888068200336E+16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56745336175014</v>
      </c>
      <c r="L5828" s="455">
        <f t="shared" ca="1" si="212"/>
        <v>1.3675626018178374E+16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1.3675626018178374E+16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56981775075743.227</v>
      </c>
      <c r="L5829" s="455">
        <f t="shared" ca="1" si="212"/>
        <v>1.3732607793254118E+16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1.3732607793254118E+16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57219199138558.82</v>
      </c>
      <c r="L5830" s="455">
        <f t="shared" ca="1" si="212"/>
        <v>1.3789826992392676E+16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1.3789826992392676E+16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57457612468302.813</v>
      </c>
      <c r="L5831" s="455">
        <f t="shared" ca="1" si="212"/>
        <v>1.3847284604860978E+16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1.3847284604860978E+16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57697019186920.742</v>
      </c>
      <c r="L5832" s="455">
        <f t="shared" ca="1" si="212"/>
        <v>1.3904981624047898E+16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1.3904981624047898E+16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57937423433532.906</v>
      </c>
      <c r="L5833" s="455">
        <f t="shared" ca="1" si="212"/>
        <v>1.396291904748143E+16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1.396291904748143E+16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58178829364505.961</v>
      </c>
      <c r="L5834" s="455">
        <f t="shared" ca="1" si="212"/>
        <v>1.4021097876845936E+16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1.4021097876845936E+16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58421241153524.734</v>
      </c>
      <c r="L5835" s="455">
        <f t="shared" ca="1" si="212"/>
        <v>1.407951911799946E+16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1.407951911799946E+16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58664662991664.414</v>
      </c>
      <c r="L5836" s="455">
        <f t="shared" ca="1" si="212"/>
        <v>1.4138183780991124E+16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1.4138183780991124E+16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58909099087463.016</v>
      </c>
      <c r="L5837" s="455">
        <f t="shared" ca="1" si="212"/>
        <v>1.4197092880078588E+16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1.4197092880078588E+16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59154553666994.117</v>
      </c>
      <c r="L5838" s="455">
        <f t="shared" ca="1" si="212"/>
        <v>1.4256247433745582E+16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1.4256247433745582E+16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59401030973939.93</v>
      </c>
      <c r="L5839" s="455">
        <f t="shared" ca="1" si="212"/>
        <v>1.4315648464719522E+16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1.4315648464719522E+16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59648535269664.672</v>
      </c>
      <c r="L5840" s="455">
        <f t="shared" ca="1" si="212"/>
        <v>1.4375296999989186E+16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1.4375296999989186E+16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59897070833288.281</v>
      </c>
      <c r="L5841" s="455">
        <f t="shared" ca="1" si="212"/>
        <v>1.4435194070822474E+16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1.4435194070822474E+16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60146641961760.313</v>
      </c>
      <c r="L5842" s="455">
        <f t="shared" ca="1" si="212"/>
        <v>1.4495340712784234E+16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1.4495340712784234E+16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60397252969934.305</v>
      </c>
      <c r="L5843" s="455">
        <f t="shared" ca="1" si="212"/>
        <v>1.4555737965754168E+16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1.4555737965754168E+16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60648908190642.367</v>
      </c>
      <c r="L5844" s="455">
        <f t="shared" ca="1" si="212"/>
        <v>1.461638687394481E+16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1.461638687394481E+16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60901611974770.039</v>
      </c>
      <c r="L5845" s="455">
        <f t="shared" ca="1" si="212"/>
        <v>1.467728848591958E+16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1.467728848591958E+16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61155368691331.586</v>
      </c>
      <c r="L5846" s="455">
        <f t="shared" ca="1" si="212"/>
        <v>1.4738443854610912E+16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1.4738443854610912E+16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61410182727545.461</v>
      </c>
      <c r="L5847" s="455">
        <f t="shared" ca="1" si="212"/>
        <v>1.4799854037338458E+16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1.4799854037338458E+16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61666058488910.242</v>
      </c>
      <c r="L5848" s="455">
        <f t="shared" ca="1" si="212"/>
        <v>1.4861520095827368E+16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1.4861520095827368E+16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61923000399280.695</v>
      </c>
      <c r="L5849" s="455">
        <f t="shared" ca="1" si="212"/>
        <v>1.4923443096226648E+16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1.4923443096226648E+16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62181012900944.367</v>
      </c>
      <c r="L5850" s="455">
        <f t="shared" ca="1" si="212"/>
        <v>1.4985624109127592E+16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1.4985624109127592E+16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62440100454698.305</v>
      </c>
      <c r="L5851" s="455">
        <f t="shared" ca="1" si="212"/>
        <v>1.504806420958229E+16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1.504806420958229E+16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62700267539926.219</v>
      </c>
      <c r="L5852" s="455">
        <f t="shared" ca="1" si="212"/>
        <v>1.5110764477122216E+16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1.5110764477122216E+16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62961518654675.891</v>
      </c>
      <c r="L5853" s="455">
        <f t="shared" ca="1" si="212"/>
        <v>1.5173725995776892E+16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1.5173725995776892E+16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63223858315737.047</v>
      </c>
      <c r="L5854" s="455">
        <f t="shared" ca="1" si="212"/>
        <v>1.523694985409263E+16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1.523694985409263E+16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63487291058719.281</v>
      </c>
      <c r="L5855" s="455">
        <f t="shared" ca="1" si="212"/>
        <v>1.530043714515135E+16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1.530043714515135E+16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63751821438130.625</v>
      </c>
      <c r="L5856" s="455">
        <f t="shared" ca="1" si="212"/>
        <v>1.536418896658948E+16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1.536418896658948E+16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64017454027456.164</v>
      </c>
      <c r="L5857" s="455">
        <f t="shared" ca="1" si="212"/>
        <v>1.5428206420616936E+16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1.5428206420616936E+16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64284193419237.234</v>
      </c>
      <c r="L5858" s="455">
        <f t="shared" ca="1" si="212"/>
        <v>1.5492490614036174E+16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1.5492490614036174E+16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64552044225150.727</v>
      </c>
      <c r="L5859" s="455">
        <f t="shared" ca="1" si="212"/>
        <v>1.5557042658261324E+16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1.5557042658261324E+16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64821011076088.852</v>
      </c>
      <c r="L5860" s="455">
        <f t="shared" ca="1" si="212"/>
        <v>1.5621863669337412E+16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1.5621863669337412E+16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65091098622239.211</v>
      </c>
      <c r="L5861" s="455">
        <f t="shared" ca="1" si="212"/>
        <v>1.5686954767959652E+16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1.5686954767959652E+16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65362311533165.227</v>
      </c>
      <c r="L5862" s="455">
        <f t="shared" ca="1" si="212"/>
        <v>1.5752317079492818E+16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1.5752317079492818E+16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65634654497886.742</v>
      </c>
      <c r="L5863" s="455">
        <f t="shared" ca="1" si="212"/>
        <v>1.5817951733990704E+16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1.5817951733990704E+16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65908132224961.273</v>
      </c>
      <c r="L5864" s="455">
        <f t="shared" ca="1" si="212"/>
        <v>1.5883859866215666E+16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1.5883859866215666E+16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66182749442565.273</v>
      </c>
      <c r="L5865" s="455">
        <f t="shared" ca="1" si="212"/>
        <v>1.5950042615658232E+16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1.5950042615658232E+16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66458510898575.977</v>
      </c>
      <c r="L5866" s="455">
        <f t="shared" ca="1" si="212"/>
        <v>1.6016501126556808E+16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1.6016501126556808E+16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66735421360653.367</v>
      </c>
      <c r="L5867" s="455">
        <f t="shared" ca="1" si="212"/>
        <v>1.6083236547917462E+16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1.6083236547917462E+16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67013485616322.758</v>
      </c>
      <c r="L5868" s="455">
        <f t="shared" ca="1" si="212"/>
        <v>1.6150250033533784E+16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1.6150250033533784E+16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67292708473057.43</v>
      </c>
      <c r="L5869" s="455">
        <f t="shared" ca="1" si="212"/>
        <v>1.6217542742006842E+16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1.6217542742006842E+16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67573094758361.852</v>
      </c>
      <c r="L5870" s="455">
        <f t="shared" ca="1" si="212"/>
        <v>1.6285115836765204E+16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1.6285115836765204E+16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67854649319855.023</v>
      </c>
      <c r="L5871" s="455">
        <f t="shared" ca="1" si="212"/>
        <v>1.635297048608506E+16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1.635297048608506E+16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68137377025354.414</v>
      </c>
      <c r="L5872" s="455">
        <f t="shared" ca="1" si="212"/>
        <v>1.6421107863110414E+16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1.6421107863110414E+16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68421282762960.055</v>
      </c>
      <c r="L5873" s="455">
        <f t="shared" ref="L5873:L6127" ca="1" si="217">I5873-J5873+K5873</f>
        <v>1.6489529145873374E+16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1.6489529145873374E+16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68706371441139.055</v>
      </c>
      <c r="L5874" s="455">
        <f t="shared" ca="1" si="217"/>
        <v>1.6558235517314514E+16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1.6558235517314514E+16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68992647988810.469</v>
      </c>
      <c r="L5875" s="455">
        <f t="shared" ca="1" si="217"/>
        <v>1.6627228165303324E+16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1.6627228165303324E+16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69280117355430.516</v>
      </c>
      <c r="L5876" s="455">
        <f t="shared" ca="1" si="217"/>
        <v>1.6696508282658754E+16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1.6696508282658754E+16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69568784511078.148</v>
      </c>
      <c r="L5877" s="455">
        <f t="shared" ca="1" si="217"/>
        <v>1.6766077067169832E+16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1.6766077067169832E+16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69858654446540.977</v>
      </c>
      <c r="L5878" s="455">
        <f t="shared" ca="1" si="217"/>
        <v>1.6835935721616372E+16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1.6835935721616372E+16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70149732173401.547</v>
      </c>
      <c r="L5879" s="455">
        <f t="shared" ca="1" si="217"/>
        <v>1.6906085453789774E+16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1.6906085453789774E+16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70442022724124.063</v>
      </c>
      <c r="L5880" s="455">
        <f t="shared" ca="1" si="217"/>
        <v>1.6976527476513898E+16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1.6976527476513898E+16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70735531152141.25</v>
      </c>
      <c r="L5881" s="455">
        <f t="shared" ca="1" si="217"/>
        <v>1.704726300766604E+16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1.704726300766604E+16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71030262531941.844</v>
      </c>
      <c r="L5882" s="455">
        <f t="shared" ca="1" si="217"/>
        <v>1.7118293270197982E+16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1.7118293270197982E+16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71326221959158.25</v>
      </c>
      <c r="L5883" s="455">
        <f t="shared" ca="1" si="217"/>
        <v>1.718961949215714E+16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1.718961949215714E+16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71623414550654.75</v>
      </c>
      <c r="L5884" s="455">
        <f t="shared" ca="1" si="217"/>
        <v>1.7261242906707794E+16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1.7261242906707794E+16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71921845444615.813</v>
      </c>
      <c r="L5885" s="455">
        <f t="shared" ca="1" si="217"/>
        <v>1.733316475215241E+16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1.733316475215241E+16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72221519800635.047</v>
      </c>
      <c r="L5886" s="455">
        <f t="shared" ca="1" si="217"/>
        <v>1.7405386271953046E+16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1.7405386271953046E+16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72522442799804.359</v>
      </c>
      <c r="L5887" s="455">
        <f t="shared" ca="1" si="217"/>
        <v>1.747790871475285E+16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1.747790871475285E+16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72824619644803.547</v>
      </c>
      <c r="L5888" s="455">
        <f t="shared" ca="1" si="217"/>
        <v>1.7550733334397654E+16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1.7550733334397654E+16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73128055559990.219</v>
      </c>
      <c r="L5889" s="455">
        <f t="shared" ca="1" si="217"/>
        <v>1.7623861389957644E+16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1.7623861389957644E+16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73432755791490.188</v>
      </c>
      <c r="L5890" s="455">
        <f t="shared" ca="1" si="217"/>
        <v>1.7697294145749134E+16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1.7697294145749134E+16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73738725607288.063</v>
      </c>
      <c r="L5891" s="455">
        <f t="shared" ca="1" si="217"/>
        <v>1.7771032871356422E+16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1.7771032871356422E+16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74045970297318.438</v>
      </c>
      <c r="L5892" s="455">
        <f t="shared" ca="1" si="217"/>
        <v>1.784507884165374E+16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1.784507884165374E+16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74354495173557.234</v>
      </c>
      <c r="L5893" s="455">
        <f t="shared" ca="1" si="217"/>
        <v>1.7919433336827298E+16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1.7919433336827298E+16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74664305570113.734</v>
      </c>
      <c r="L5894" s="455">
        <f t="shared" ca="1" si="217"/>
        <v>1.7994097642397412E+16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1.7994097642397412E+16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74975406843322.547</v>
      </c>
      <c r="L5895" s="455">
        <f t="shared" ca="1" si="217"/>
        <v>1.8069073049240736E+16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1.8069073049240736E+16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75287804371836.406</v>
      </c>
      <c r="L5896" s="455">
        <f t="shared" ca="1" si="217"/>
        <v>1.8144360853612572E+16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1.8144360853612572E+16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75601503556719.047</v>
      </c>
      <c r="L5897" s="455">
        <f t="shared" ca="1" si="217"/>
        <v>1.8219962357169292E+16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1.8219962357169292E+16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75916509821538.719</v>
      </c>
      <c r="L5898" s="455">
        <f t="shared" ca="1" si="217"/>
        <v>1.8295878866990832E+16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1.8295878866990832E+16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76232828612461.797</v>
      </c>
      <c r="L5899" s="455">
        <f t="shared" ca="1" si="217"/>
        <v>1.8372111695603292E+16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1.8372111695603292E+16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76550465398347.047</v>
      </c>
      <c r="L5900" s="455">
        <f t="shared" ca="1" si="217"/>
        <v>1.844866216100164E+16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1.844866216100164E+16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76869425670840.172</v>
      </c>
      <c r="L5901" s="455">
        <f t="shared" ca="1" si="217"/>
        <v>1.852553158667248E+16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1.852553158667248E+16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77189714944468.672</v>
      </c>
      <c r="L5902" s="455">
        <f t="shared" ca="1" si="217"/>
        <v>1.8602721301616948E+16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1.8602721301616948E+16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77511338756737.281</v>
      </c>
      <c r="L5903" s="455">
        <f t="shared" ca="1" si="217"/>
        <v>1.8680232640373684E+16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1.8680232640373684E+16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77834302668223.688</v>
      </c>
      <c r="L5904" s="455">
        <f t="shared" ca="1" si="217"/>
        <v>1.8758066943041908E+16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1.8758066943041908E+16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78158612262674.609</v>
      </c>
      <c r="L5905" s="455">
        <f t="shared" ca="1" si="217"/>
        <v>1.8836225555304584E+16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1.8836225555304584E+16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78484273147102.438</v>
      </c>
      <c r="L5906" s="455">
        <f t="shared" ca="1" si="217"/>
        <v>1.8914709828451688E+16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1.8914709828451688E+16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78811290951882.031</v>
      </c>
      <c r="L5907" s="455">
        <f t="shared" ca="1" si="217"/>
        <v>1.8993521119403572E+16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1.8993521119403572E+16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79139671330848.219</v>
      </c>
      <c r="L5908" s="455">
        <f t="shared" ca="1" si="217"/>
        <v>1.907266079073442E+16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1.907266079073442E+16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79469419961393.422</v>
      </c>
      <c r="L5909" s="455">
        <f t="shared" ca="1" si="217"/>
        <v>1.9152130210695812E+16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1.9152130210695812E+16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79800542544565.875</v>
      </c>
      <c r="L5910" s="455">
        <f t="shared" ca="1" si="217"/>
        <v>1.9231930753240376E+16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1.9231930753240376E+16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80133044805168.234</v>
      </c>
      <c r="L5911" s="455">
        <f t="shared" ca="1" si="217"/>
        <v>1.9312063798045544E+16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1.9312063798045544E+16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80466932491856.438</v>
      </c>
      <c r="L5912" s="455">
        <f t="shared" ca="1" si="217"/>
        <v>1.93925307305374E+16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1.93925307305374E+16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80802211377239.172</v>
      </c>
      <c r="L5913" s="455">
        <f t="shared" ca="1" si="217"/>
        <v>1.947333294191464E+16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1.947333294191464E+16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81138887257977.672</v>
      </c>
      <c r="L5914" s="455">
        <f t="shared" ca="1" si="217"/>
        <v>1.9554471829172616E+16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1.9554471829172616E+16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81476965954885.906</v>
      </c>
      <c r="L5915" s="455">
        <f t="shared" ca="1" si="217"/>
        <v>1.96359487951275E+16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1.96359487951275E+16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81816453313031.25</v>
      </c>
      <c r="L5916" s="455">
        <f t="shared" ca="1" si="217"/>
        <v>1.9717765248440532E+16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1.9717765248440532E+16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82157355201835.547</v>
      </c>
      <c r="L5917" s="455">
        <f t="shared" ca="1" si="217"/>
        <v>1.9799922603642368E+16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1.9799922603642368E+16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82499677515176.531</v>
      </c>
      <c r="L5918" s="455">
        <f t="shared" ca="1" si="217"/>
        <v>1.9882422281157544E+16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1.9882422281157544E+16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82843426171489.766</v>
      </c>
      <c r="L5919" s="455">
        <f t="shared" ca="1" si="217"/>
        <v>1.9965265707329032E+16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1.9965265707329032E+16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83188607113870.969</v>
      </c>
      <c r="L5920" s="455">
        <f t="shared" ca="1" si="217"/>
        <v>2.0048454314442904E+16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2.0048454314442904E+16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83535226310178.766</v>
      </c>
      <c r="L5921" s="455">
        <f t="shared" ca="1" si="217"/>
        <v>2.0131989540753084E+16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2.0131989540753084E+16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83883289753137.844</v>
      </c>
      <c r="L5922" s="455">
        <f t="shared" ca="1" si="217"/>
        <v>2.021587283050622E+16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2.021587283050622E+16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84232803460442.578</v>
      </c>
      <c r="L5923" s="455">
        <f t="shared" ca="1" si="217"/>
        <v>2.0300105633966664E+16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2.0300105633966664E+16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84583773474861.094</v>
      </c>
      <c r="L5924" s="455">
        <f t="shared" ca="1" si="217"/>
        <v>2.0384689407441524E+16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2.0384689407441524E+16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84936205864339.688</v>
      </c>
      <c r="L5925" s="455">
        <f t="shared" ca="1" si="217"/>
        <v>2.0469625613305864E+16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2.0469625613305864E+16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85290106722107.766</v>
      </c>
      <c r="L5926" s="455">
        <f t="shared" ca="1" si="217"/>
        <v>2.0554915720027972E+16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2.0554915720027972E+16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85645482166783.219</v>
      </c>
      <c r="L5927" s="455">
        <f t="shared" ca="1" si="217"/>
        <v>2.0640561202194756E+16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2.0640561202194756E+16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86002338342478.156</v>
      </c>
      <c r="L5928" s="455">
        <f t="shared" ca="1" si="217"/>
        <v>2.0726563540537236E+16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2.0726563540537236E+16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86360681418905.156</v>
      </c>
      <c r="L5929" s="455">
        <f t="shared" ca="1" si="217"/>
        <v>2.081292422195614E+16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2.081292422195614E+16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86720517591483.922</v>
      </c>
      <c r="L5930" s="455">
        <f t="shared" ca="1" si="217"/>
        <v>2.0899644739547624E+16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2.0899644739547624E+16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87081853081448.438</v>
      </c>
      <c r="L5931" s="455">
        <f t="shared" ca="1" si="217"/>
        <v>2.0986726592629072E+16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2.0986726592629072E+16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87444694135954.469</v>
      </c>
      <c r="L5932" s="455">
        <f t="shared" ca="1" si="217"/>
        <v>2.1074171286765028E+16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2.1074171286765028E+16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87809047028187.609</v>
      </c>
      <c r="L5933" s="455">
        <f t="shared" ca="1" si="217"/>
        <v>2.1161980333793216E+16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2.1161980333793216E+16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88174918057471.734</v>
      </c>
      <c r="L5934" s="455">
        <f t="shared" ca="1" si="217"/>
        <v>2.1250155251850688E+16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2.1250155251850688E+16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88542313549377.859</v>
      </c>
      <c r="L5935" s="455">
        <f t="shared" ca="1" si="217"/>
        <v>2.1338697565400064E+16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2.1338697565400064E+16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88911239855833.594</v>
      </c>
      <c r="L5936" s="455">
        <f t="shared" ca="1" si="217"/>
        <v>2.1427608805255896E+16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2.1427608805255896E+16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89281703355232.906</v>
      </c>
      <c r="L5937" s="455">
        <f t="shared" ca="1" si="217"/>
        <v>2.1516890508611128E+16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2.1516890508611128E+16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89653710452546.359</v>
      </c>
      <c r="L5938" s="455">
        <f t="shared" ca="1" si="217"/>
        <v>2.1606544219063676E+16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2.1606544219063676E+16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90027267579431.984</v>
      </c>
      <c r="L5939" s="455">
        <f t="shared" ca="1" si="217"/>
        <v>2.1696571486643108E+16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2.1696571486643108E+16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90402381194346.281</v>
      </c>
      <c r="L5940" s="455">
        <f t="shared" ca="1" si="217"/>
        <v>2.1786973867837456E+16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2.1786973867837456E+16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90779057782656.063</v>
      </c>
      <c r="L5941" s="455">
        <f t="shared" ca="1" si="217"/>
        <v>2.1877752925620112E+16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2.1877752925620112E+16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91157303856750.469</v>
      </c>
      <c r="L5942" s="455">
        <f t="shared" ca="1" si="217"/>
        <v>2.1968910229476864E+16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2.1968910229476864E+16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91537125956153.594</v>
      </c>
      <c r="L5943" s="455">
        <f t="shared" ca="1" si="217"/>
        <v>2.2060447355433016E+16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2.2060447355433016E+16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91918530647637.563</v>
      </c>
      <c r="L5944" s="455">
        <f t="shared" ca="1" si="217"/>
        <v>2.2152365886080652E+16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2.2152365886080652E+16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92301524525336.047</v>
      </c>
      <c r="L5945" s="455">
        <f t="shared" ca="1" si="217"/>
        <v>2.2244667410605988E+16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2.2244667410605988E+16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92686114210858.281</v>
      </c>
      <c r="L5946" s="455">
        <f t="shared" ca="1" si="217"/>
        <v>2.2337353524816848E+16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2.2337353524816848E+16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93072306353403.531</v>
      </c>
      <c r="L5947" s="455">
        <f t="shared" ca="1" si="217"/>
        <v>2.2430425831170252E+16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2.2430425831170252E+16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93460107629876.047</v>
      </c>
      <c r="L5948" s="455">
        <f t="shared" ca="1" si="217"/>
        <v>2.2523885938800128E+16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2.2523885938800128E+16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93849524745000.531</v>
      </c>
      <c r="L5949" s="455">
        <f t="shared" ca="1" si="217"/>
        <v>2.2617735463545128E+16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2.2617735463545128E+16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94240564431438.031</v>
      </c>
      <c r="L5950" s="455">
        <f t="shared" ca="1" si="217"/>
        <v>2.2711976027976568E+16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2.2711976027976568E+16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94633233449902.359</v>
      </c>
      <c r="L5951" s="455">
        <f t="shared" ca="1" si="217"/>
        <v>2.2806609261426472E+16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2.2806609261426472E+16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95027538589276.969</v>
      </c>
      <c r="L5952" s="455">
        <f t="shared" ca="1" si="217"/>
        <v>2.2901636800015748E+16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2.2901636800015748E+16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95423486666732.281</v>
      </c>
      <c r="L5953" s="455">
        <f t="shared" ca="1" si="217"/>
        <v>2.299706028668248E+16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2.299706028668248E+16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95821084527843.672</v>
      </c>
      <c r="L5954" s="455">
        <f t="shared" ca="1" si="217"/>
        <v>2.3092881371210324E+16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2.3092881371210324E+16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96220339046709.688</v>
      </c>
      <c r="L5955" s="455">
        <f t="shared" ca="1" si="217"/>
        <v>2.3189101710257032E+16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2.3189101710257032E+16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96621257126070.969</v>
      </c>
      <c r="L5956" s="455">
        <f t="shared" ca="1" si="217"/>
        <v>2.3285722967383104E+16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2.3285722967383104E+16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97023845697429.594</v>
      </c>
      <c r="L5957" s="455">
        <f t="shared" ca="1" si="217"/>
        <v>2.3382746813080532E+16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2.3382746813080532E+16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97428111721168.875</v>
      </c>
      <c r="L5958" s="455">
        <f t="shared" ca="1" si="217"/>
        <v>2.34801749248017E+16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2.34801749248017E+16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97834062186673.75</v>
      </c>
      <c r="L5959" s="455">
        <f t="shared" ca="1" si="217"/>
        <v>2.3578008986988372E+16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2.3578008986988372E+16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98241704112451.547</v>
      </c>
      <c r="L5960" s="455">
        <f t="shared" ca="1" si="217"/>
        <v>2.3676250691100824E+16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2.3676250691100824E+16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98651044546253.438</v>
      </c>
      <c r="L5961" s="455">
        <f t="shared" ca="1" si="217"/>
        <v>2.3774901735647076E+16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2.3774901735647076E+16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99062090565196.156</v>
      </c>
      <c r="L5962" s="455">
        <f t="shared" ca="1" si="217"/>
        <v>2.3873963826212272E+16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2.3873963826212272E+16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99474849275884.469</v>
      </c>
      <c r="L5963" s="455">
        <f t="shared" ca="1" si="217"/>
        <v>2.3973438675488156E+16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2.3973438675488156E+16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99889327814533.984</v>
      </c>
      <c r="L5964" s="455">
        <f t="shared" ca="1" si="217"/>
        <v>2.4073328003302688E+16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2.4073328003302688E+16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100305533347094.53</v>
      </c>
      <c r="L5965" s="455">
        <f t="shared" ca="1" si="217"/>
        <v>2.4173633536649784E+16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2.4173633536649784E+16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100723473069374.09</v>
      </c>
      <c r="L5966" s="455">
        <f t="shared" ca="1" si="217"/>
        <v>2.427435700971916E+16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2.427435700971916E+16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101143154207163.17</v>
      </c>
      <c r="L5967" s="455">
        <f t="shared" ca="1" si="217"/>
        <v>2.4375500163926324E+16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2.4375500163926324E+16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101564584016359.69</v>
      </c>
      <c r="L5968" s="455">
        <f t="shared" ca="1" si="217"/>
        <v>2.4477064747942684E+16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2.4477064747942684E+16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101987769783094.52</v>
      </c>
      <c r="L5969" s="455">
        <f t="shared" ca="1" si="217"/>
        <v>2.457905251772578E+16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2.457905251772578E+16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102412718823857.42</v>
      </c>
      <c r="L5970" s="455">
        <f t="shared" ca="1" si="217"/>
        <v>2.4681465236549636E+16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2.4681465236549636E+16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102839438485623.48</v>
      </c>
      <c r="L5971" s="455">
        <f t="shared" ca="1" si="217"/>
        <v>2.478430467503526E+16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2.478430467503526E+16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103267936145980.25</v>
      </c>
      <c r="L5972" s="455">
        <f t="shared" ca="1" si="217"/>
        <v>2.488757261118124E+16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2.488757261118124E+16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103698219213255.17</v>
      </c>
      <c r="L5973" s="455">
        <f t="shared" ca="1" si="217"/>
        <v>2.4991270830394496E+16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2.4991270830394496E+16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104130295126643.73</v>
      </c>
      <c r="L5974" s="455">
        <f t="shared" ca="1" si="217"/>
        <v>2.509540112552114E+16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2.509540112552114E+16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104564171356338.08</v>
      </c>
      <c r="L5975" s="455">
        <f t="shared" ca="1" si="217"/>
        <v>2.519996529687748E+16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2.519996529687748E+16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104999855403656.17</v>
      </c>
      <c r="L5976" s="455">
        <f t="shared" ca="1" si="217"/>
        <v>2.5304965152281136E+16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2.5304965152281136E+16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105437354801171.41</v>
      </c>
      <c r="L5977" s="455">
        <f t="shared" ca="1" si="217"/>
        <v>2.5410402507082308E+16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2.5410402507082308E+16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105876677112842.95</v>
      </c>
      <c r="L5978" s="455">
        <f t="shared" ca="1" si="217"/>
        <v>2.5516279184195152E+16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2.5516279184195152E+16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106317829934146.47</v>
      </c>
      <c r="L5979" s="455">
        <f t="shared" ca="1" si="217"/>
        <v>2.56225970141293E+16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2.56225970141293E+16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106760820892205.42</v>
      </c>
      <c r="L5980" s="455">
        <f t="shared" ca="1" si="217"/>
        <v>2.5729357835021504E+16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2.5729357835021504E+16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107205657645922.94</v>
      </c>
      <c r="L5981" s="455">
        <f t="shared" ca="1" si="217"/>
        <v>2.5836563492667428E+16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2.5836563492667428E+16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107652347886114.28</v>
      </c>
      <c r="L5982" s="455">
        <f t="shared" ca="1" si="217"/>
        <v>2.5944215840553544E+16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2.5944215840553544E+16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108100899335639.77</v>
      </c>
      <c r="L5983" s="455">
        <f t="shared" ca="1" si="217"/>
        <v>2.6052316739889184E+16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2.6052316739889184E+16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108551319749538.27</v>
      </c>
      <c r="L5984" s="455">
        <f t="shared" ca="1" si="217"/>
        <v>2.6160868059638724E+16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2.6160868059638724E+16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109003616915161.34</v>
      </c>
      <c r="L5985" s="455">
        <f t="shared" ca="1" si="217"/>
        <v>2.6269871676553884E+16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2.6269871676553884E+16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109457798652307.84</v>
      </c>
      <c r="L5986" s="455">
        <f t="shared" ca="1" si="217"/>
        <v>2.6379329475206192E+16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2.6379329475206192E+16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109913872813359.13</v>
      </c>
      <c r="L5987" s="455">
        <f t="shared" ca="1" si="217"/>
        <v>2.6489243348019552E+16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2.6489243348019552E+16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110371847283414.8</v>
      </c>
      <c r="L5988" s="455">
        <f t="shared" ca="1" si="217"/>
        <v>2.6599615195302968E+16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2.6599615195302968E+16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110831729980429.03</v>
      </c>
      <c r="L5989" s="455">
        <f t="shared" ca="1" si="217"/>
        <v>2.6710446925283396E+16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2.6710446925283396E+16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111293528855347.48</v>
      </c>
      <c r="L5990" s="455">
        <f t="shared" ca="1" si="217"/>
        <v>2.6821740454138744E+16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2.6821740454138744E+16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111757251892244.77</v>
      </c>
      <c r="L5991" s="455">
        <f t="shared" ca="1" si="217"/>
        <v>2.6933497706030988E+16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2.6933497706030988E+16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112222907108462.45</v>
      </c>
      <c r="L5992" s="455">
        <f t="shared" ca="1" si="217"/>
        <v>2.7045720613139452E+16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2.7045720613139452E+16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112690502554747.72</v>
      </c>
      <c r="L5993" s="455">
        <f t="shared" ca="1" si="217"/>
        <v>2.71584111156942E+16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2.71584111156942E+16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113160046315392.5</v>
      </c>
      <c r="L5994" s="455">
        <f t="shared" ca="1" si="217"/>
        <v>2.7271571162009592E+16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2.7271571162009592E+16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113631546508373.3</v>
      </c>
      <c r="L5995" s="455">
        <f t="shared" ca="1" si="217"/>
        <v>2.7385202708517964E+16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2.7385202708517964E+16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114105011285491.52</v>
      </c>
      <c r="L5996" s="455">
        <f t="shared" ca="1" si="217"/>
        <v>2.7499307719803456E+16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2.7499307719803456E+16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114580448832514.39</v>
      </c>
      <c r="L5997" s="455">
        <f t="shared" ca="1" si="217"/>
        <v>2.7613888168635972E+16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2.7613888168635972E+16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115057867369316.55</v>
      </c>
      <c r="L5998" s="455">
        <f t="shared" ca="1" si="217"/>
        <v>2.7728946036005288E+16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2.7728946036005288E+16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115537275150022.03</v>
      </c>
      <c r="L5999" s="455">
        <f t="shared" ca="1" si="217"/>
        <v>2.7844483311155312E+16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2.7844483311155312E+16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116018680463147.13</v>
      </c>
      <c r="L6000" s="455">
        <f t="shared" ca="1" si="217"/>
        <v>2.796050199161846E+16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2.796050199161846E+16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116502091631743.58</v>
      </c>
      <c r="L6001" s="455">
        <f t="shared" ca="1" si="217"/>
        <v>2.8077004083250204E+16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2.8077004083250204E+16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116987517013542.52</v>
      </c>
      <c r="L6002" s="455">
        <f t="shared" ca="1" si="217"/>
        <v>2.8193991600263748E+16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2.8193991600263748E+16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117474965001098.95</v>
      </c>
      <c r="L6003" s="455">
        <f t="shared" ca="1" si="217"/>
        <v>2.8311466565264848E+16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2.8311466565264848E+16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117964444021936.86</v>
      </c>
      <c r="L6004" s="455">
        <f t="shared" ca="1" si="217"/>
        <v>2.8429431009286784E+16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2.8429431009286784E+16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118455962538694.94</v>
      </c>
      <c r="L6005" s="455">
        <f t="shared" ca="1" si="217"/>
        <v>2.854788697182548E+16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2.854788697182548E+16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118949529049272.84</v>
      </c>
      <c r="L6006" s="455">
        <f t="shared" ca="1" si="217"/>
        <v>2.8666836500874752E+16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2.8666836500874752E+16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119445152086978.13</v>
      </c>
      <c r="L6007" s="455">
        <f t="shared" ca="1" si="217"/>
        <v>2.8786281652961732E+16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2.8786281652961732E+16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119942840220673.88</v>
      </c>
      <c r="L6008" s="455">
        <f t="shared" ca="1" si="217"/>
        <v>2.8906224493182404E+16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2.8906224493182404E+16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120442602054926.67</v>
      </c>
      <c r="L6009" s="455">
        <f t="shared" ca="1" si="217"/>
        <v>2.9026667095237332E+16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2.9026667095237332E+16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120944446230155.53</v>
      </c>
      <c r="L6010" s="455">
        <f t="shared" ca="1" si="217"/>
        <v>2.9147611541467488E+16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2.9147611541467488E+16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121448381422781.2</v>
      </c>
      <c r="L6011" s="455">
        <f t="shared" ca="1" si="217"/>
        <v>2.9269059922890268E+16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2.9269059922890268E+16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121954416345376.11</v>
      </c>
      <c r="L6012" s="455">
        <f t="shared" ca="1" si="217"/>
        <v>2.9391014339235644E+16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2.9391014339235644E+16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122462559746815.19</v>
      </c>
      <c r="L6013" s="455">
        <f t="shared" ca="1" si="217"/>
        <v>2.951347689898246E+16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2.951347689898246E+16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122972820412426.92</v>
      </c>
      <c r="L6014" s="455">
        <f t="shared" ca="1" si="217"/>
        <v>2.9636449719394888E+16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2.9636449719394888E+16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123485207164145.34</v>
      </c>
      <c r="L6015" s="455">
        <f t="shared" ca="1" si="217"/>
        <v>2.9759934926559032E+16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2.9759934926559032E+16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123999728860662.63</v>
      </c>
      <c r="L6016" s="455">
        <f t="shared" ca="1" si="217"/>
        <v>2.9883934655419696E+16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2.9883934655419696E+16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124516394397582.06</v>
      </c>
      <c r="L6017" s="455">
        <f t="shared" ca="1" si="217"/>
        <v>3.000845104981728E+16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3.000845104981728E+16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125035212707572</v>
      </c>
      <c r="L6018" s="455">
        <f t="shared" ca="1" si="217"/>
        <v>3.0133486262524852E+16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3.0133486262524852E+16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125556192760520.22</v>
      </c>
      <c r="L6019" s="455">
        <f t="shared" ca="1" si="217"/>
        <v>3.0259042455285372E+16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3.0259042455285372E+16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126079343563689.03</v>
      </c>
      <c r="L6020" s="455">
        <f t="shared" ca="1" si="217"/>
        <v>3.038512179884906E+16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3.038512179884906E+16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126604674161871.08</v>
      </c>
      <c r="L6021" s="455">
        <f t="shared" ca="1" si="217"/>
        <v>3.0511726473010932E+16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3.0511726473010932E+16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127132193637545.55</v>
      </c>
      <c r="L6022" s="455">
        <f t="shared" ca="1" si="217"/>
        <v>3.0638858666648476E+16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3.0638858666648476E+16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127661911111035.3</v>
      </c>
      <c r="L6023" s="455">
        <f t="shared" ca="1" si="217"/>
        <v>3.0766520577759512E+16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3.0766520577759512E+16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128193835740664.61</v>
      </c>
      <c r="L6024" s="455">
        <f t="shared" ca="1" si="217"/>
        <v>3.0894714413500176E+16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3.0894714413500176E+16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128727976722917.38</v>
      </c>
      <c r="L6025" s="455">
        <f t="shared" ca="1" si="217"/>
        <v>3.1023442390223092E+16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3.1023442390223092E+16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129264343292596.22</v>
      </c>
      <c r="L6026" s="455">
        <f t="shared" ca="1" si="217"/>
        <v>3.1152706733515688E+16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3.1152706733515688E+16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129802944722982.02</v>
      </c>
      <c r="L6027" s="455">
        <f t="shared" ca="1" si="217"/>
        <v>3.1282509678238672E+16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3.1282509678238672E+16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130343790325994.47</v>
      </c>
      <c r="L6028" s="455">
        <f t="shared" ca="1" si="217"/>
        <v>3.1412853468564668E+16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3.1412853468564668E+16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130886889452352.8</v>
      </c>
      <c r="L6029" s="455">
        <f t="shared" ca="1" si="217"/>
        <v>3.154374035801702E+16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3.154374035801702E+16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131432251491737.59</v>
      </c>
      <c r="L6030" s="455">
        <f t="shared" ca="1" si="217"/>
        <v>3.1675172609508756E+16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3.1675172609508756E+16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131979885872953.14</v>
      </c>
      <c r="L6031" s="455">
        <f t="shared" ca="1" si="217"/>
        <v>3.1807152495381708E+16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3.1807152495381708E+16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132529802064090.44</v>
      </c>
      <c r="L6032" s="455">
        <f t="shared" ca="1" si="217"/>
        <v>3.19396822974458E+16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3.19396822974458E+16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133082009572690.81</v>
      </c>
      <c r="L6033" s="455">
        <f t="shared" ca="1" si="217"/>
        <v>3.2072764307018492E+16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3.2072764307018492E+16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133636517945910.38</v>
      </c>
      <c r="L6034" s="455">
        <f t="shared" ca="1" si="217"/>
        <v>3.2206400824964404E+16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3.2206400824964404E+16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134193336770685.02</v>
      </c>
      <c r="L6035" s="455">
        <f t="shared" ca="1" si="217"/>
        <v>3.2340594161735088E+16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3.2340594161735088E+16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134752475673896.2</v>
      </c>
      <c r="L6036" s="455">
        <f t="shared" ca="1" si="217"/>
        <v>3.2475346637408984E+16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3.2475346637408984E+16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135313944322537.44</v>
      </c>
      <c r="L6037" s="455">
        <f t="shared" ca="1" si="217"/>
        <v>3.261066058173152E+16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3.261066058173152E+16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135877752423881.33</v>
      </c>
      <c r="L6038" s="455">
        <f t="shared" ca="1" si="217"/>
        <v>3.27465383341554E+16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3.27465383341554E+16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136443909725647.52</v>
      </c>
      <c r="L6039" s="455">
        <f t="shared" ca="1" si="217"/>
        <v>3.2882982243881048E+16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3.2882982243881048E+16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137012426016171.03</v>
      </c>
      <c r="L6040" s="455">
        <f t="shared" ca="1" si="217"/>
        <v>3.301999466989722E+16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3.301999466989722E+16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137583311124571.73</v>
      </c>
      <c r="L6041" s="455">
        <f t="shared" ca="1" si="217"/>
        <v>3.3157577981021792E+16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3.3157577981021792E+16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138156574920924.13</v>
      </c>
      <c r="L6042" s="455">
        <f t="shared" ca="1" si="217"/>
        <v>3.3295734555942716E+16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3.3295734555942716E+16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138732227316427.98</v>
      </c>
      <c r="L6043" s="455">
        <f t="shared" ca="1" si="217"/>
        <v>3.3434466783259144E+16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3.3434466783259144E+16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139310278263579.77</v>
      </c>
      <c r="L6044" s="455">
        <f t="shared" ca="1" si="217"/>
        <v>3.3573777061522724E+16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3.3573777061522724E+16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139890737756344.69</v>
      </c>
      <c r="L6045" s="455">
        <f t="shared" ca="1" si="217"/>
        <v>3.3713667799279068E+16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3.3713667799279068E+16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140473615830329.45</v>
      </c>
      <c r="L6046" s="455">
        <f t="shared" ca="1" si="217"/>
        <v>3.3854141415109396E+16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3.3854141415109396E+16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141058922562955.81</v>
      </c>
      <c r="L6047" s="455">
        <f t="shared" ca="1" si="217"/>
        <v>3.3995200337672352E+16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3.3995200337672352E+16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141646668073634.81</v>
      </c>
      <c r="L6048" s="455">
        <f t="shared" ca="1" si="217"/>
        <v>3.4136847005745988E+16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3.4136847005745988E+16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142236862523941.63</v>
      </c>
      <c r="L6049" s="455">
        <f t="shared" ca="1" si="217"/>
        <v>3.4279083868269928E+16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3.4279083868269928E+16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142829516117791.38</v>
      </c>
      <c r="L6050" s="455">
        <f t="shared" ca="1" si="217"/>
        <v>3.442191338438772E+16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3.442191338438772E+16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143424639101615.5</v>
      </c>
      <c r="L6051" s="455">
        <f t="shared" ca="1" si="217"/>
        <v>3.4565338023489336E+16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3.4565338023489336E+16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144022241764538.91</v>
      </c>
      <c r="L6052" s="455">
        <f t="shared" ca="1" si="217"/>
        <v>3.4709360265253876E+16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3.4709360265253876E+16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144622334438557.81</v>
      </c>
      <c r="L6053" s="455">
        <f t="shared" ca="1" si="217"/>
        <v>3.4853982599692432E+16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3.4853982599692432E+16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145224927498718.47</v>
      </c>
      <c r="L6054" s="455">
        <f t="shared" ca="1" si="217"/>
        <v>3.4999207527191152E+16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3.4999207527191152E+16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145830031363296.47</v>
      </c>
      <c r="L6055" s="455">
        <f t="shared" ca="1" si="217"/>
        <v>3.5145037558554448E+16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3.5145037558554448E+16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146437656493976.84</v>
      </c>
      <c r="L6056" s="455">
        <f t="shared" ca="1" si="217"/>
        <v>3.5291475215048424E+16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3.5291475215048424E+16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147047813396035.09</v>
      </c>
      <c r="L6057" s="455">
        <f t="shared" ca="1" si="217"/>
        <v>3.543852302844446E+16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3.543852302844446E+16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147660512618518.59</v>
      </c>
      <c r="L6058" s="455">
        <f t="shared" ca="1" si="217"/>
        <v>3.558618354106298E+16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3.558618354106298E+16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148275764754429.09</v>
      </c>
      <c r="L6059" s="455">
        <f t="shared" ca="1" si="217"/>
        <v>3.5734459305817408E+16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3.5734459305817408E+16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148893580440905.88</v>
      </c>
      <c r="L6060" s="455">
        <f t="shared" ca="1" si="217"/>
        <v>3.5883352886258312E+16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3.5883352886258312E+16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149513970359409.63</v>
      </c>
      <c r="L6061" s="455">
        <f t="shared" ca="1" si="217"/>
        <v>3.603286685661772E+16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3.603286685661772E+16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150136945235907.16</v>
      </c>
      <c r="L6062" s="455">
        <f t="shared" ca="1" si="217"/>
        <v>3.6183003801853624E+16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3.6183003801853624E+16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150762515841056.75</v>
      </c>
      <c r="L6063" s="455">
        <f t="shared" ca="1" si="217"/>
        <v>3.633376631769468E+16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3.633376631769468E+16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151390692990394.5</v>
      </c>
      <c r="L6064" s="455">
        <f t="shared" ca="1" si="217"/>
        <v>3.6485157010685072E+16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3.6485157010685072E+16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152021487544521.13</v>
      </c>
      <c r="L6065" s="455">
        <f t="shared" ca="1" si="217"/>
        <v>3.6637178498229592E+16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3.6637178498229592E+16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152654910409289.97</v>
      </c>
      <c r="L6066" s="455">
        <f t="shared" ca="1" si="217"/>
        <v>3.678983340863888E+16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3.678983340863888E+16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153290972535995.34</v>
      </c>
      <c r="L6067" s="455">
        <f t="shared" ca="1" si="217"/>
        <v>3.6943124381174872E+16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3.6943124381174872E+16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153929684921561.97</v>
      </c>
      <c r="L6068" s="455">
        <f t="shared" ca="1" si="217"/>
        <v>3.7097054066096432E+16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3.7097054066096432E+16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154571058608735.13</v>
      </c>
      <c r="L6069" s="455">
        <f t="shared" ca="1" si="217"/>
        <v>3.7251625124705168E+16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3.7251625124705168E+16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155215104686271.53</v>
      </c>
      <c r="L6070" s="455">
        <f t="shared" ca="1" si="217"/>
        <v>3.740684022939144E+16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3.740684022939144E+16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155861834289131</v>
      </c>
      <c r="L6071" s="455">
        <f t="shared" ca="1" si="217"/>
        <v>3.7562702063680568E+16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3.7562702063680568E+16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156511258598669.03</v>
      </c>
      <c r="L6072" s="455">
        <f t="shared" ca="1" si="217"/>
        <v>3.771921332227924E+16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3.771921332227924E+16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157163388842830.16</v>
      </c>
      <c r="L6073" s="455">
        <f t="shared" ca="1" si="217"/>
        <v>3.7876376711122072E+16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3.7876376711122072E+16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157818236296341.97</v>
      </c>
      <c r="L6074" s="455">
        <f t="shared" ca="1" si="217"/>
        <v>3.8034194947418416E+16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3.8034194947418416E+16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158475812280910.06</v>
      </c>
      <c r="L6075" s="455">
        <f t="shared" ca="1" si="217"/>
        <v>3.8192670759699328E+16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3.8192670759699328E+16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159136128165413.88</v>
      </c>
      <c r="L6076" s="455">
        <f t="shared" ca="1" si="217"/>
        <v>3.8351806887864744E+16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3.8351806887864744E+16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159799195366103.09</v>
      </c>
      <c r="L6077" s="455">
        <f t="shared" ca="1" si="217"/>
        <v>3.8511606083230848E+16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3.8511606083230848E+16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160465025346795.19</v>
      </c>
      <c r="L6078" s="455">
        <f t="shared" ca="1" si="217"/>
        <v>3.867207110857764E+16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3.867207110857764E+16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161133629619073.5</v>
      </c>
      <c r="L6079" s="455">
        <f t="shared" ca="1" si="217"/>
        <v>3.8833204738196712E+16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3.8833204738196712E+16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161805019742486.31</v>
      </c>
      <c r="L6080" s="455">
        <f t="shared" ca="1" si="217"/>
        <v>3.89950097579392E+16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3.89950097579392E+16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162479207324746.66</v>
      </c>
      <c r="L6081" s="455">
        <f t="shared" ca="1" si="217"/>
        <v>3.9157488965263944E+16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3.9157488965263944E+16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163156204021933.09</v>
      </c>
      <c r="L6082" s="455">
        <f t="shared" ca="1" si="217"/>
        <v>3.932064516928588E+16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3.932064516928588E+16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163836021538691.16</v>
      </c>
      <c r="L6083" s="455">
        <f t="shared" ca="1" si="217"/>
        <v>3.9484481190824568E+16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3.9484481190824568E+16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164518671628435.69</v>
      </c>
      <c r="L6084" s="455">
        <f t="shared" ca="1" si="217"/>
        <v>3.9648999862453E+16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3.9648999862453E+16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165204166093554.16</v>
      </c>
      <c r="L6085" s="455">
        <f t="shared" ca="1" si="217"/>
        <v>3.9814204028546552E+16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3.9814204028546552E+16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165892516785610.63</v>
      </c>
      <c r="L6086" s="455">
        <f t="shared" ca="1" si="217"/>
        <v>3.998009654533216E+16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3.998009654533216E+16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166583735605550.66</v>
      </c>
      <c r="L6087" s="455">
        <f t="shared" ca="1" si="217"/>
        <v>4.0146680280937712E+16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4.0146680280937712E+16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167277834503907.13</v>
      </c>
      <c r="L6088" s="455">
        <f t="shared" ca="1" si="217"/>
        <v>4.0313958115441616E+16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4.0313958115441616E+16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167974825481006.72</v>
      </c>
      <c r="L6089" s="455">
        <f t="shared" ca="1" si="217"/>
        <v>4.0481932940922624E+16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4.0481932940922624E+16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168674720587177.59</v>
      </c>
      <c r="L6090" s="455">
        <f t="shared" ca="1" si="217"/>
        <v>4.06506076615098E+16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4.06506076615098E+16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169377531922957.5</v>
      </c>
      <c r="L6091" s="455">
        <f t="shared" ca="1" si="217"/>
        <v>4.081998519343276E+16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4.081998519343276E+16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170083271639303.16</v>
      </c>
      <c r="L6092" s="455">
        <f t="shared" ca="1" si="217"/>
        <v>4.0990068465072064E+16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4.0990068465072064E+16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170791951937800.25</v>
      </c>
      <c r="L6093" s="455">
        <f t="shared" ca="1" si="217"/>
        <v>4.1160860417009864E+16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4.1160860417009864E+16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171503585070874.44</v>
      </c>
      <c r="L6094" s="455">
        <f t="shared" ca="1" si="217"/>
        <v>4.1332364002080736E+16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4.1332364002080736E+16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172218183342003.06</v>
      </c>
      <c r="L6095" s="455">
        <f t="shared" ca="1" si="217"/>
        <v>4.1504582185422736E+16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4.1504582185422736E+16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172935759105928.06</v>
      </c>
      <c r="L6096" s="455">
        <f t="shared" ca="1" si="217"/>
        <v>4.1677517944528664E+16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4.1677517944528664E+16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173656324768869.44</v>
      </c>
      <c r="L6097" s="455">
        <f t="shared" ca="1" si="217"/>
        <v>4.1851174269297536E+16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4.1851174269297536E+16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174379892788739.72</v>
      </c>
      <c r="L6098" s="455">
        <f t="shared" ca="1" si="217"/>
        <v>4.2025554162086272E+16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4.2025554162086272E+16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175106475675359.47</v>
      </c>
      <c r="L6099" s="455">
        <f t="shared" ca="1" si="217"/>
        <v>4.2200660637761632E+16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4.2200660637761632E+16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175836085990673.47</v>
      </c>
      <c r="L6100" s="455">
        <f t="shared" ca="1" si="217"/>
        <v>4.2376496723752304E+16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4.2376496723752304E+16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176568736348967.94</v>
      </c>
      <c r="L6101" s="455">
        <f t="shared" ca="1" si="217"/>
        <v>4.2553065460101272E+16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4.2553065460101272E+16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177304439417088.63</v>
      </c>
      <c r="L6102" s="455">
        <f t="shared" ca="1" si="217"/>
        <v>4.273036989951836E+16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4.273036989951836E+16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178043207914659.84</v>
      </c>
      <c r="L6103" s="455">
        <f t="shared" ca="1" si="217"/>
        <v>4.2908413107433016E+16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4.2908413107433016E+16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178785054614304.22</v>
      </c>
      <c r="L6104" s="455">
        <f t="shared" ca="1" si="217"/>
        <v>4.308719816204732E+16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4.308719816204732E+16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179529992341863.84</v>
      </c>
      <c r="L6105" s="455">
        <f t="shared" ca="1" si="217"/>
        <v>4.3266728154389184E+16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4.3266728154389184E+16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180278033976621.59</v>
      </c>
      <c r="L6106" s="455">
        <f t="shared" ca="1" si="217"/>
        <v>4.3447006188365808E+16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4.3447006188365808E+16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181029192451524.19</v>
      </c>
      <c r="L6107" s="455">
        <f t="shared" ca="1" si="217"/>
        <v>4.3628035380817336E+16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4.3628035380817336E+16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181783480753405.56</v>
      </c>
      <c r="L6108" s="455">
        <f t="shared" ca="1" si="217"/>
        <v>4.3809818861570744E+16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4.3809818861570744E+16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182540911923211.44</v>
      </c>
      <c r="L6109" s="455">
        <f t="shared" ca="1" si="217"/>
        <v>4.3992359773493952E+16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4.3992359773493952E+16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183301499056224.81</v>
      </c>
      <c r="L6110" s="455">
        <f t="shared" ca="1" si="217"/>
        <v>4.4175661272550176E+16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4.4175661272550176E+16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184065255302292.41</v>
      </c>
      <c r="L6111" s="455">
        <f t="shared" ca="1" si="217"/>
        <v>4.4359726527852472E+16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4.4359726527852472E+16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184832193866051.97</v>
      </c>
      <c r="L6112" s="455">
        <f t="shared" ca="1" si="217"/>
        <v>4.454455872171852E+16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4.454455872171852E+16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185602328007160.5</v>
      </c>
      <c r="L6113" s="455">
        <f t="shared" ca="1" si="217"/>
        <v>4.473016104972568E+16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4.473016104972568E+16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186375671040523.66</v>
      </c>
      <c r="L6114" s="455">
        <f t="shared" ca="1" si="217"/>
        <v>4.49165367207662E+16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4.49165367207662E+16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187152236336525.84</v>
      </c>
      <c r="L6115" s="455">
        <f t="shared" ca="1" si="217"/>
        <v>4.5103688957102728E+16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4.5103688957102728E+16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187932037321261.38</v>
      </c>
      <c r="L6116" s="455">
        <f t="shared" ca="1" si="217"/>
        <v>4.5291620994423992E+16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4.5291620994423992E+16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188715087476766.63</v>
      </c>
      <c r="L6117" s="455">
        <f t="shared" ca="1" si="217"/>
        <v>4.548033608190076E+16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4.548033608190076E+16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189501400341253.16</v>
      </c>
      <c r="L6118" s="455">
        <f t="shared" ca="1" si="217"/>
        <v>4.5669837482242016E+16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4.5669837482242016E+16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190290989509341.72</v>
      </c>
      <c r="L6119" s="455">
        <f t="shared" ca="1" si="217"/>
        <v>4.586012847175136E+16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4.586012847175136E+16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191083868632297.34</v>
      </c>
      <c r="L6120" s="455">
        <f t="shared" ca="1" si="217"/>
        <v>4.6051212340383656E+16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4.6051212340383656E+16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191880051418265.22</v>
      </c>
      <c r="L6121" s="455">
        <f t="shared" ca="1" si="217"/>
        <v>4.624309239180192E+16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4.624309239180192E+16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192679551632508</v>
      </c>
      <c r="L6122" s="455">
        <f t="shared" ca="1" si="217"/>
        <v>4.6435771943434432E+16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4.6435771943434432E+16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193482383097643.47</v>
      </c>
      <c r="L6123" s="455">
        <f t="shared" ca="1" si="217"/>
        <v>4.6629254326532072E+16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4.6629254326532072E+16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194288559693883.63</v>
      </c>
      <c r="L6124" s="455">
        <f t="shared" ca="1" si="217"/>
        <v>4.6823542886225952E+16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4.6823542886225952E+16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195098095359274.81</v>
      </c>
      <c r="L6125" s="455">
        <f t="shared" ca="1" si="217"/>
        <v>4.7018640981585224E+16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4.7018640981585224E+16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195911004089938.44</v>
      </c>
      <c r="L6126" s="455">
        <f t="shared" ca="1" si="217"/>
        <v>4.721455198567516E+16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4.721455198567516E+16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196727299940313.16</v>
      </c>
      <c r="L6127" s="455">
        <f t="shared" ca="1" si="217"/>
        <v>4.7411279285615472E+16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4.7411279285615472E+16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197546997023397.81</v>
      </c>
      <c r="L6128" s="455">
        <f t="shared" ref="L6128:L6250" ca="1" si="222">I6128-J6128+K6128</f>
        <v>4.7608826282638872E+16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4.7608826282638872E+16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198370109510995.31</v>
      </c>
      <c r="L6129" s="455">
        <f t="shared" ca="1" si="222"/>
        <v>4.7807196392149864E+16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4.7807196392149864E+16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199196651633957.75</v>
      </c>
      <c r="L6130" s="455">
        <f t="shared" ca="1" si="222"/>
        <v>4.8006393043783824E+16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4.8006393043783824E+16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200026637682432.59</v>
      </c>
      <c r="L6131" s="455">
        <f t="shared" ca="1" si="222"/>
        <v>4.8206419681466256E+16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4.8206419681466256E+16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200860082006109.41</v>
      </c>
      <c r="L6132" s="455">
        <f t="shared" ca="1" si="222"/>
        <v>4.8407279763472368E+16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4.8407279763472368E+16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201696999014468.19</v>
      </c>
      <c r="L6133" s="455">
        <f t="shared" ca="1" si="222"/>
        <v>4.860897676248684E+16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4.860897676248684E+16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202537403177028.5</v>
      </c>
      <c r="L6134" s="455">
        <f t="shared" ca="1" si="222"/>
        <v>4.8811514165663872E+16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4.8811514165663872E+16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203381309023599.47</v>
      </c>
      <c r="L6135" s="455">
        <f t="shared" ca="1" si="222"/>
        <v>4.9014895474687472E+16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4.9014895474687472E+16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204228731144531.13</v>
      </c>
      <c r="L6136" s="455">
        <f t="shared" ca="1" si="222"/>
        <v>4.9219124205832E+16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4.9219124205832E+16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205079684190966.66</v>
      </c>
      <c r="L6137" s="455">
        <f t="shared" ca="1" si="222"/>
        <v>4.9424203890022968E+16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4.9424203890022968E+16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205934182875095.69</v>
      </c>
      <c r="L6138" s="455">
        <f t="shared" ca="1" si="222"/>
        <v>4.9630138072898064E+16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4.9630138072898064E+16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206792241970408.59</v>
      </c>
      <c r="L6139" s="455">
        <f t="shared" ca="1" si="222"/>
        <v>4.9836930314868472E+16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4.9836930314868472E+16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207653876311951.97</v>
      </c>
      <c r="L6140" s="455">
        <f t="shared" ca="1" si="222"/>
        <v>5.0044584191180424E+16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5.0044584191180424E+16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208519100796585.09</v>
      </c>
      <c r="L6141" s="455">
        <f t="shared" ca="1" si="222"/>
        <v>5.0253103291977008E+16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5.0253103291977008E+16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209387930383237.53</v>
      </c>
      <c r="L6142" s="455">
        <f t="shared" ca="1" si="222"/>
        <v>5.0462491222360248E+16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5.0462491222360248E+16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210260380093167.69</v>
      </c>
      <c r="L6143" s="455">
        <f t="shared" ca="1" si="222"/>
        <v>5.0672751602453416E+16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5.0672751602453416E+16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211136465010222.56</v>
      </c>
      <c r="L6144" s="455">
        <f t="shared" ca="1" si="222"/>
        <v>5.088388806746364E+16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5.088388806746364E+16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212016200281098.5</v>
      </c>
      <c r="L6145" s="455">
        <f t="shared" ca="1" si="222"/>
        <v>5.1095904267744736E+16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5.1095904267744736E+16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212899601115603.06</v>
      </c>
      <c r="L6146" s="455">
        <f t="shared" ca="1" si="222"/>
        <v>5.1308803868860336E+16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5.1308803868860336E+16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213786682786918.06</v>
      </c>
      <c r="L6147" s="455">
        <f t="shared" ca="1" si="222"/>
        <v>5.1522590551647256E+16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5.1522590551647256E+16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214677460631863.56</v>
      </c>
      <c r="L6148" s="455">
        <f t="shared" ca="1" si="222"/>
        <v>5.173726801227912E+16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5.173726801227912E+16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215571950051163</v>
      </c>
      <c r="L6149" s="455">
        <f t="shared" ca="1" si="222"/>
        <v>5.195283996233028E+16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5.195283996233028E+16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216470166509709.5</v>
      </c>
      <c r="L6150" s="455">
        <f t="shared" ca="1" si="222"/>
        <v>5.2169310128839992E+16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5.2169310128839992E+16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217372125536833.31</v>
      </c>
      <c r="L6151" s="455">
        <f t="shared" ca="1" si="222"/>
        <v>5.2386682254376824E+16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5.2386682254376824E+16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218277842726570.09</v>
      </c>
      <c r="L6152" s="455">
        <f t="shared" ca="1" si="222"/>
        <v>5.2604960097103392E+16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5.2604960097103392E+16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219187333737930.81</v>
      </c>
      <c r="L6153" s="455">
        <f t="shared" ca="1" si="222"/>
        <v>5.282414743084132E+16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5.282414743084132E+16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220100614295172.16</v>
      </c>
      <c r="L6154" s="455">
        <f t="shared" ca="1" si="222"/>
        <v>5.3044248045136496E+16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5.3044248045136496E+16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221017700188068.72</v>
      </c>
      <c r="L6155" s="455">
        <f t="shared" ca="1" si="222"/>
        <v>5.3265265745324568E+16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5.3265265745324568E+16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221938607272185.69</v>
      </c>
      <c r="L6156" s="455">
        <f t="shared" ca="1" si="222"/>
        <v>5.3487204352596752E+16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5.3487204352596752E+16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222863351469153.13</v>
      </c>
      <c r="L6157" s="455">
        <f t="shared" ca="1" si="222"/>
        <v>5.3710067704065904E+16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5.3710067704065904E+16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223791948766941.25</v>
      </c>
      <c r="L6158" s="455">
        <f t="shared" ca="1" si="222"/>
        <v>5.3933859652832848E+16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5.3933859652832848E+16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224724415220136.88</v>
      </c>
      <c r="L6159" s="455">
        <f t="shared" ca="1" si="222"/>
        <v>5.4158584068052984E+16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5.4158584068052984E+16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225660766950220.75</v>
      </c>
      <c r="L6160" s="455">
        <f t="shared" ca="1" si="222"/>
        <v>5.4384244835003208E+16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5.4384244835003208E+16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226601020145846.69</v>
      </c>
      <c r="L6161" s="455">
        <f t="shared" ca="1" si="222"/>
        <v>5.4610845855149056E+16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5.4610845855149056E+16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227545191063121.06</v>
      </c>
      <c r="L6162" s="455">
        <f t="shared" ca="1" si="222"/>
        <v>5.4838391046212176E+16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5.4838391046212176E+16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228493296025884.06</v>
      </c>
      <c r="L6163" s="455">
        <f t="shared" ca="1" si="222"/>
        <v>5.5066884342238064E+16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5.5066884342238064E+16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229445351425991.94</v>
      </c>
      <c r="L6164" s="455">
        <f t="shared" ca="1" si="222"/>
        <v>5.5296329693664056E+16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5.5296329693664056E+16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230401373723600.22</v>
      </c>
      <c r="L6165" s="455">
        <f t="shared" ca="1" si="222"/>
        <v>5.5526731067387656E+16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5.5526731067387656E+16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231361379447448.56</v>
      </c>
      <c r="L6166" s="455">
        <f t="shared" ca="1" si="222"/>
        <v>5.5758092446835104E+16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5.5758092446835104E+16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232325385195146.25</v>
      </c>
      <c r="L6167" s="455">
        <f t="shared" ca="1" si="222"/>
        <v>5.5990417832030248E+16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5.5990417832030248E+16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233293407633459.38</v>
      </c>
      <c r="L6168" s="455">
        <f t="shared" ca="1" si="222"/>
        <v>5.6223711239663704E+16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5.6223711239663704E+16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234265463498598.78</v>
      </c>
      <c r="L6169" s="455">
        <f t="shared" ca="1" si="222"/>
        <v>5.6457976703162304E+16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5.6457976703162304E+16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235241569596509.59</v>
      </c>
      <c r="L6170" s="455">
        <f t="shared" ca="1" si="222"/>
        <v>5.6693218272758816E+16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5.6693218272758816E+16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236221742803161.72</v>
      </c>
      <c r="L6171" s="455">
        <f t="shared" ca="1" si="222"/>
        <v>5.6929440015561976E+16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5.6929440015561976E+16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237206000064841.56</v>
      </c>
      <c r="L6172" s="455">
        <f t="shared" ca="1" si="222"/>
        <v>5.7166646015626816E+16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5.7166646015626816E+16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238194358398445.06</v>
      </c>
      <c r="L6173" s="455">
        <f t="shared" ca="1" si="222"/>
        <v>5.7404840374025264E+16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5.7404840374025264E+16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239186834891771.91</v>
      </c>
      <c r="L6174" s="455">
        <f t="shared" ca="1" si="222"/>
        <v>5.7644027208917032E+16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5.7644027208917032E+16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240183446703820.97</v>
      </c>
      <c r="L6175" s="455">
        <f t="shared" ca="1" si="222"/>
        <v>5.7884210655620856E+16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5.7884210655620856E+16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241184211065086.91</v>
      </c>
      <c r="L6176" s="455">
        <f t="shared" ca="1" si="222"/>
        <v>5.8125394866685944E+16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5.8125394866685944E+16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242189145277858.09</v>
      </c>
      <c r="L6177" s="455">
        <f t="shared" ca="1" si="222"/>
        <v>5.83675840119638E+16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5.83675840119638E+16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243198266716515.84</v>
      </c>
      <c r="L6178" s="455">
        <f t="shared" ca="1" si="222"/>
        <v>5.8610782278680312E+16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5.8610782278680312E+16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244211592827834.63</v>
      </c>
      <c r="L6179" s="455">
        <f t="shared" ca="1" si="222"/>
        <v>5.8854993871508144E+16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5.8854993871508144E+16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245229141131283.97</v>
      </c>
      <c r="L6180" s="455">
        <f t="shared" ca="1" si="222"/>
        <v>5.9100223012639424E+16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5.9100223012639424E+16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246250929219330.94</v>
      </c>
      <c r="L6181" s="455">
        <f t="shared" ca="1" si="222"/>
        <v>5.9346473941858752E+16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5.9346473941858752E+16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247276974757744.78</v>
      </c>
      <c r="L6182" s="455">
        <f t="shared" ca="1" si="222"/>
        <v>5.9593750916616496E+16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5.9593750916616496E+16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248307295485902.09</v>
      </c>
      <c r="L6183" s="455">
        <f t="shared" ca="1" si="222"/>
        <v>5.98420582121024E+16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5.98420582121024E+16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249341909217093.34</v>
      </c>
      <c r="L6184" s="455">
        <f t="shared" ca="1" si="222"/>
        <v>6.0091400121319496E+16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6.0091400121319496E+16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250380833838831.22</v>
      </c>
      <c r="L6185" s="455">
        <f t="shared" ca="1" si="222"/>
        <v>6.0341780955158328E+16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6.0341780955158328E+16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251424087313159.69</v>
      </c>
      <c r="L6186" s="455">
        <f t="shared" ca="1" si="222"/>
        <v>6.0593205042471488E+16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6.0593205042471488E+16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252471687676964.53</v>
      </c>
      <c r="L6187" s="455">
        <f t="shared" ca="1" si="222"/>
        <v>6.0845676730148456E+16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6.0845676730148456E+16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253523653042285.22</v>
      </c>
      <c r="L6188" s="455">
        <f t="shared" ca="1" si="222"/>
        <v>6.1099200383190744E+16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6.1099200383190744E+16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254580001596628.06</v>
      </c>
      <c r="L6189" s="455">
        <f t="shared" ca="1" si="222"/>
        <v>6.1353780384787376E+16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6.1353780384787376E+16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255640751603280.75</v>
      </c>
      <c r="L6190" s="455">
        <f t="shared" ca="1" si="222"/>
        <v>6.1609421136390656E+16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6.1609421136390656E+16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256705921401627.72</v>
      </c>
      <c r="L6191" s="455">
        <f t="shared" ca="1" si="222"/>
        <v>6.186612705779228E+16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6.186612705779228E+16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257775529407467.84</v>
      </c>
      <c r="L6192" s="455">
        <f t="shared" ca="1" si="222"/>
        <v>6.2123902587199744E+16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6.2123902587199744E+16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258849594113332.25</v>
      </c>
      <c r="L6193" s="455">
        <f t="shared" ca="1" si="222"/>
        <v>6.238275218131308E+16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6.238275218131308E+16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259928134088804.5</v>
      </c>
      <c r="L6194" s="455">
        <f t="shared" ca="1" si="222"/>
        <v>6.2642680315401888E+16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6.2642680315401888E+16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261011167980841.16</v>
      </c>
      <c r="L6195" s="455">
        <f t="shared" ca="1" si="222"/>
        <v>6.2903691483382728E+16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6.2903691483382728E+16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262098714514094.72</v>
      </c>
      <c r="L6196" s="455">
        <f t="shared" ca="1" si="222"/>
        <v>6.3165790197896824E+16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6.3165790197896824E+16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263190792491236.75</v>
      </c>
      <c r="L6197" s="455">
        <f t="shared" ca="1" si="222"/>
        <v>6.3428980990388064E+16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6.3428980990388064E+16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264287420793283.59</v>
      </c>
      <c r="L6198" s="455">
        <f t="shared" ca="1" si="222"/>
        <v>6.3693268411181344E+16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6.3693268411181344E+16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265388618379922.25</v>
      </c>
      <c r="L6199" s="455">
        <f t="shared" ca="1" si="222"/>
        <v>6.3958657029561264E+16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6.3958657029561264E+16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266494404289838.59</v>
      </c>
      <c r="L6200" s="455">
        <f t="shared" ca="1" si="222"/>
        <v>6.4225151433851104E+16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6.4225151433851104E+16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267604797641046.22</v>
      </c>
      <c r="L6201" s="455">
        <f t="shared" ca="1" si="222"/>
        <v>6.4492756231492152E+16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6.4492756231492152E+16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268719817631217.28</v>
      </c>
      <c r="L6202" s="455">
        <f t="shared" ca="1" si="222"/>
        <v>6.4761476049123368E+16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6.4761476049123368E+16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269839483538014.03</v>
      </c>
      <c r="L6203" s="455">
        <f t="shared" ca="1" si="222"/>
        <v>6.5031315532661384E+16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6.5031315532661384E+16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270963814719422.44</v>
      </c>
      <c r="L6204" s="455">
        <f t="shared" ca="1" si="222"/>
        <v>6.5302279347380808E+16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6.5302279347380808E+16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272092830614086.69</v>
      </c>
      <c r="L6205" s="455">
        <f t="shared" ca="1" si="222"/>
        <v>6.5574372177994896E+16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6.5574372177994896E+16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273226550741645.41</v>
      </c>
      <c r="L6206" s="455">
        <f t="shared" ca="1" si="222"/>
        <v>6.5847598728736544E+16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6.5847598728736544E+16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274364994703068.94</v>
      </c>
      <c r="L6207" s="455">
        <f t="shared" ca="1" si="222"/>
        <v>6.6121963723439616E+16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6.6121963723439616E+16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275508182180998.44</v>
      </c>
      <c r="L6208" s="455">
        <f t="shared" ca="1" si="222"/>
        <v>6.6397471905620616E+16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6.6397471905620616E+16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276656132940085.94</v>
      </c>
      <c r="L6209" s="455">
        <f t="shared" ca="1" si="222"/>
        <v>6.6674128038560704E+16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6.6674128038560704E+16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277808866827336.25</v>
      </c>
      <c r="L6210" s="455">
        <f t="shared" ca="1" si="222"/>
        <v>6.695193690538804E+16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6.695193690538804E+16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278966403772450.16</v>
      </c>
      <c r="L6211" s="455">
        <f t="shared" ca="1" si="222"/>
        <v>6.7230903309160488E+16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6.7230903309160488E+16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280128763788168.69</v>
      </c>
      <c r="L6212" s="455">
        <f t="shared" ca="1" si="222"/>
        <v>6.7511032072948656E+16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6.7511032072948656E+16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281295966970619.41</v>
      </c>
      <c r="L6213" s="455">
        <f t="shared" ca="1" si="222"/>
        <v>6.7792328039919272E+16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6.7792328039919272E+16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282468033499663.63</v>
      </c>
      <c r="L6214" s="455">
        <f t="shared" ca="1" si="222"/>
        <v>6.8074796073418936E+16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6.8074796073418936E+16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283644983639245.63</v>
      </c>
      <c r="L6215" s="455">
        <f t="shared" ca="1" si="222"/>
        <v>6.8358441057058184E+16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6.8358441057058184E+16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284826837737742.44</v>
      </c>
      <c r="L6216" s="455">
        <f t="shared" ca="1" si="222"/>
        <v>6.8643267894795928E+16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6.8643267894795928E+16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286013616228316.31</v>
      </c>
      <c r="L6217" s="455">
        <f t="shared" ca="1" si="222"/>
        <v>6.8929281511024248E+16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6.8929281511024248E+16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287205339629267.75</v>
      </c>
      <c r="L6218" s="455">
        <f t="shared" ca="1" si="222"/>
        <v>6.9216486850653512E+16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6.9216486850653512E+16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288402028544389.63</v>
      </c>
      <c r="L6219" s="455">
        <f t="shared" ca="1" si="222"/>
        <v>6.9504888879197904E+16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6.9504888879197904E+16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289603703663324.63</v>
      </c>
      <c r="L6220" s="455">
        <f t="shared" ca="1" si="222"/>
        <v>6.9794492582861232E+16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6.9794492582861232E+16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290810385761921.81</v>
      </c>
      <c r="L6221" s="455">
        <f t="shared" ca="1" si="222"/>
        <v>7.0085302968623152E+16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7.0085302968623152E+16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292022095702596.44</v>
      </c>
      <c r="L6222" s="455">
        <f t="shared" ca="1" si="222"/>
        <v>7.0377325064325752E+16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7.0377325064325752E+16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293238854434690.63</v>
      </c>
      <c r="L6223" s="455">
        <f t="shared" ca="1" si="222"/>
        <v>7.067056391876044E+16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7.067056391876044E+16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294460682994835.13</v>
      </c>
      <c r="L6224" s="455">
        <f t="shared" ca="1" si="222"/>
        <v>7.0965024601755272E+16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7.0965024601755272E+16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295687602507313.63</v>
      </c>
      <c r="L6225" s="455">
        <f t="shared" ca="1" si="222"/>
        <v>7.1260712204262584E+16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7.1260712204262584E+16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296919634184427.44</v>
      </c>
      <c r="L6226" s="455">
        <f t="shared" ca="1" si="222"/>
        <v>7.1557631838447008E+16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7.1557631838447008E+16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298156799326862.5</v>
      </c>
      <c r="L6227" s="455">
        <f t="shared" ca="1" si="222"/>
        <v>7.1855788637773872E+16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7.1855788637773872E+16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299399119324057.75</v>
      </c>
      <c r="L6228" s="455">
        <f t="shared" ca="1" si="222"/>
        <v>7.2155187757097936E+16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7.2155187757097936E+16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300646615654574.75</v>
      </c>
      <c r="L6229" s="455">
        <f t="shared" ca="1" si="222"/>
        <v>7.2455834372752512E+16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7.2455834372752512E+16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301899309886468.81</v>
      </c>
      <c r="L6230" s="455">
        <f t="shared" ca="1" si="222"/>
        <v>7.2757733682638976E+16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7.2757733682638976E+16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303157223677662.38</v>
      </c>
      <c r="L6231" s="455">
        <f t="shared" ca="1" si="222"/>
        <v>7.306089090631664E+16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7.306089090631664E+16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304420378776319.31</v>
      </c>
      <c r="L6232" s="455">
        <f t="shared" ca="1" si="222"/>
        <v>7.336531128509296E+16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7.336531128509296E+16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305688797021220.69</v>
      </c>
      <c r="L6233" s="455">
        <f t="shared" ca="1" si="222"/>
        <v>7.3671000082114176E+16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7.3671000082114176E+16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306962500342142.38</v>
      </c>
      <c r="L6234" s="455">
        <f t="shared" ca="1" si="222"/>
        <v>7.397796258245632E+16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7.397796258245632E+16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308241510760234.69</v>
      </c>
      <c r="L6235" s="455">
        <f t="shared" ca="1" si="222"/>
        <v>7.428620409321656E+16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7.428620409321656E+16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309525850388402.31</v>
      </c>
      <c r="L6236" s="455">
        <f t="shared" ca="1" si="222"/>
        <v>7.459572994360496E+16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7.459572994360496E+16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310815541431687.31</v>
      </c>
      <c r="L6237" s="455">
        <f t="shared" ca="1" si="222"/>
        <v>7.490654548503664E+16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7.490654548503664E+16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312110606187652.69</v>
      </c>
      <c r="L6238" s="455">
        <f t="shared" ca="1" si="222"/>
        <v>7.5218656091224288E+16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7.5218656091224288E+16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313411067046767.88</v>
      </c>
      <c r="L6239" s="455">
        <f t="shared" ca="1" si="222"/>
        <v>7.5532067158271056E+16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7.5532067158271056E+16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314716946492796.06</v>
      </c>
      <c r="L6240" s="455">
        <f t="shared" ca="1" si="222"/>
        <v>7.5846784104763856E+16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7.5846784104763856E+16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316028267103182.75</v>
      </c>
      <c r="L6241" s="455">
        <f t="shared" ca="1" si="222"/>
        <v>7.616281237186704E+16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7.616281237186704E+16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317345051549446</v>
      </c>
      <c r="L6242" s="455">
        <f t="shared" ca="1" si="222"/>
        <v>7.648015742341648E+16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7.648015742341648E+16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318667322597568.69</v>
      </c>
      <c r="L6243" s="455">
        <f t="shared" ca="1" si="222"/>
        <v>7.6798824746014048E+16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7.6798824746014048E+16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319995103108391.88</v>
      </c>
      <c r="L6244" s="455">
        <f t="shared" ca="1" si="222"/>
        <v>7.7118819849122432E+16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7.7118819849122432E+16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321328416038010.13</v>
      </c>
      <c r="L6245" s="455">
        <f t="shared" ca="1" si="222"/>
        <v>7.7440148265160448E+16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7.7440148265160448E+16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322667284438168.5</v>
      </c>
      <c r="L6246" s="455">
        <f t="shared" ca="1" si="222"/>
        <v>7.7762815549598624E+16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7.7762815549598624E+16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324011731456660.94</v>
      </c>
      <c r="L6247" s="455">
        <f t="shared" ca="1" si="222"/>
        <v>7.808682728105528E+16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7.808682728105528E+16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325361780337730.31</v>
      </c>
      <c r="L6248" s="455">
        <f t="shared" ca="1" si="222"/>
        <v>7.8412189061393008E+16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7.8412189061393008E+16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326717454422470.88</v>
      </c>
      <c r="L6249" s="455">
        <f t="shared" ca="1" si="222"/>
        <v>7.8738906515815472E+16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7.8738906515815472E+16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328078777149231.13</v>
      </c>
      <c r="L6250" s="455">
        <f t="shared" ca="1" si="222"/>
        <v>7.9066985292964704E+16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674</v>
      </c>
      <c r="B1" s="455">
        <f ca="1">'Combined Retirement'!I8+'Combined Retirement'!K8</f>
        <v>3292469.1823739633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675</v>
      </c>
      <c r="B2" s="471">
        <v>0.05</v>
      </c>
      <c r="C2" s="457" t="s">
        <v>684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677</v>
      </c>
      <c r="B4" s="462">
        <f ca="1">(SUMIFS(H:H,I:I,"&gt;0",L:L,"&lt;0"))/12</f>
        <v>0</v>
      </c>
      <c r="C4" s="474">
        <f ca="1">(SUMIFS(H:H,I:I,"&gt;0",L:L,"&lt;0"))</f>
        <v>0</v>
      </c>
      <c r="D4" s="467" t="e">
        <f t="array" aca="1" ref="D4" ca="1">INDEX(N:N,MATCH(C4,H:H,0),0)</f>
        <v>#N/A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678</v>
      </c>
      <c r="B7" s="457" t="s">
        <v>679</v>
      </c>
      <c r="C7" s="457" t="s">
        <v>680</v>
      </c>
      <c r="D7" s="457" t="s">
        <v>681</v>
      </c>
      <c r="E7" s="457" t="s">
        <v>682</v>
      </c>
      <c r="F7" s="457"/>
      <c r="G7" s="470" t="s">
        <v>683</v>
      </c>
      <c r="H7" s="470" t="s">
        <v>224</v>
      </c>
      <c r="I7" s="457" t="s">
        <v>679</v>
      </c>
      <c r="J7" s="457" t="s">
        <v>680</v>
      </c>
      <c r="K7" s="457" t="s">
        <v>681</v>
      </c>
      <c r="L7" s="457" t="s">
        <v>682</v>
      </c>
      <c r="M7" s="471"/>
      <c r="N7" s="475" t="s">
        <v>609</v>
      </c>
    </row>
    <row r="8" spans="1:14" ht="11.25" customHeight="1" x14ac:dyDescent="0.3">
      <c r="A8" s="470">
        <v>1</v>
      </c>
      <c r="B8" s="458">
        <f ca="1">B1</f>
        <v>3292469.1823739633</v>
      </c>
      <c r="C8" s="458">
        <f t="shared" ref="C8:C71" si="0">SUMIF(G:G,A8,J:J)</f>
        <v>0</v>
      </c>
      <c r="D8" s="458">
        <f ca="1">SUMIF(G:G,1,K:K)</f>
        <v>168448.97208737023</v>
      </c>
      <c r="E8" s="458">
        <f t="shared" ref="E8:E71" ca="1" si="1">B8-C8+D8</f>
        <v>3460918.1544613335</v>
      </c>
      <c r="F8" s="442"/>
      <c r="G8" s="470">
        <v>1</v>
      </c>
      <c r="H8" s="470">
        <v>1</v>
      </c>
      <c r="I8" s="455">
        <f ca="1">B1</f>
        <v>3292469.1823739633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13718.621593224847</v>
      </c>
      <c r="L8" s="455">
        <f t="shared" ref="L8:L262" ca="1" si="3">I8-J8+K8</f>
        <v>3306187.8039671881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3460918.1544613335</v>
      </c>
      <c r="C9" s="458">
        <f t="shared" si="0"/>
        <v>0</v>
      </c>
      <c r="D9" s="458">
        <f ca="1">SUMIF(G:G,2,K:K)</f>
        <v>177067.14119558726</v>
      </c>
      <c r="E9" s="458">
        <f t="shared" ca="1" si="1"/>
        <v>3637985.2956569209</v>
      </c>
      <c r="F9" s="442"/>
      <c r="G9" s="470">
        <v>1</v>
      </c>
      <c r="H9" s="470">
        <v>2</v>
      </c>
      <c r="I9" s="455">
        <f t="shared" ref="I9:I263" ca="1" si="5">L8</f>
        <v>3306187.8039671881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13775.782516529953</v>
      </c>
      <c r="L9" s="455">
        <f t="shared" ca="1" si="3"/>
        <v>3319963.5864837179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3637985.2956569209</v>
      </c>
      <c r="C10" s="458">
        <f t="shared" si="0"/>
        <v>0</v>
      </c>
      <c r="D10" s="458">
        <f ca="1">SUMIF(G:G,3,K:K)</f>
        <v>186126.23219164636</v>
      </c>
      <c r="E10" s="458">
        <f t="shared" ca="1" si="1"/>
        <v>3824111.5278485673</v>
      </c>
      <c r="F10" s="442"/>
      <c r="G10" s="470">
        <v>1</v>
      </c>
      <c r="H10" s="470">
        <v>3</v>
      </c>
      <c r="I10" s="455">
        <f t="shared" ca="1" si="5"/>
        <v>3319963.5864837179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13833.181610348824</v>
      </c>
      <c r="L10" s="455">
        <f t="shared" ca="1" si="3"/>
        <v>3333796.7680940665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3824111.5278485673</v>
      </c>
      <c r="C11" s="458">
        <f t="shared" si="0"/>
        <v>0</v>
      </c>
      <c r="D11" s="458">
        <f ca="1">SUMIF(G:G,4,K:K)</f>
        <v>195648.80347614709</v>
      </c>
      <c r="E11" s="458">
        <f t="shared" ca="1" si="1"/>
        <v>4019760.3313247142</v>
      </c>
      <c r="F11" s="442"/>
      <c r="G11" s="470">
        <v>1</v>
      </c>
      <c r="H11" s="470">
        <v>4</v>
      </c>
      <c r="I11" s="455">
        <f t="shared" ca="1" si="5"/>
        <v>3333796.7680940665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13890.819867058608</v>
      </c>
      <c r="L11" s="455">
        <f t="shared" ca="1" si="3"/>
        <v>3347687.5879611252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4019760.3313247142</v>
      </c>
      <c r="C12" s="458">
        <f t="shared" si="0"/>
        <v>0</v>
      </c>
      <c r="D12" s="458">
        <f ca="1">SUMIF(G:G,5,K:K)</f>
        <v>205658.56758027698</v>
      </c>
      <c r="E12" s="458">
        <f t="shared" ca="1" si="1"/>
        <v>4225418.8989049913</v>
      </c>
      <c r="F12" s="442"/>
      <c r="G12" s="470">
        <v>1</v>
      </c>
      <c r="H12" s="470">
        <v>5</v>
      </c>
      <c r="I12" s="455">
        <f t="shared" ca="1" si="5"/>
        <v>3347687.5879611252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13948.698283171354</v>
      </c>
      <c r="L12" s="455">
        <f t="shared" ca="1" si="3"/>
        <v>3361636.2862442965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4225418.8989049913</v>
      </c>
      <c r="C13" s="458">
        <f t="shared" si="0"/>
        <v>91319.975727986966</v>
      </c>
      <c r="D13" s="458">
        <f ca="1">SUMIF(G:G,6,K:K)</f>
        <v>215032.58900098625</v>
      </c>
      <c r="E13" s="458">
        <f t="shared" ca="1" si="1"/>
        <v>4349131.5121779907</v>
      </c>
      <c r="F13" s="442"/>
      <c r="G13" s="470">
        <v>1</v>
      </c>
      <c r="H13" s="470">
        <v>6</v>
      </c>
      <c r="I13" s="455">
        <f t="shared" ca="1" si="5"/>
        <v>3361636.2862442965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14006.817859351233</v>
      </c>
      <c r="L13" s="455">
        <f t="shared" ca="1" si="3"/>
        <v>3375643.1041036476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4349131.5121779907</v>
      </c>
      <c r="C14" s="458">
        <f t="shared" si="0"/>
        <v>219167.94174716866</v>
      </c>
      <c r="D14" s="458">
        <f ca="1">SUMIF(G:G,7,K:K)</f>
        <v>216482.3863005295</v>
      </c>
      <c r="E14" s="458">
        <f t="shared" ca="1" si="1"/>
        <v>4346445.956731352</v>
      </c>
      <c r="F14" s="442"/>
      <c r="G14" s="470">
        <v>1</v>
      </c>
      <c r="H14" s="470">
        <v>7</v>
      </c>
      <c r="I14" s="455">
        <f t="shared" ca="1" si="5"/>
        <v>3375643.1041036476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14065.179600431866</v>
      </c>
      <c r="L14" s="455">
        <f t="shared" ca="1" si="3"/>
        <v>3389708.2837040797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4346445.956731352</v>
      </c>
      <c r="C15" s="458">
        <f t="shared" si="0"/>
        <v>219167.94174716866</v>
      </c>
      <c r="D15" s="458">
        <f ca="1">SUMIF(G:G,8,K:K)</f>
        <v>216344.98818701279</v>
      </c>
      <c r="E15" s="458">
        <f t="shared" ca="1" si="1"/>
        <v>4343623.0031711962</v>
      </c>
      <c r="F15" s="442"/>
      <c r="G15" s="470">
        <v>1</v>
      </c>
      <c r="H15" s="470">
        <v>8</v>
      </c>
      <c r="I15" s="455">
        <f t="shared" ca="1" si="5"/>
        <v>3389708.2837040797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14123.784515433665</v>
      </c>
      <c r="L15" s="455">
        <f t="shared" ca="1" si="3"/>
        <v>3403832.0682195132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4343623.0031711962</v>
      </c>
      <c r="C16" s="458">
        <f t="shared" si="0"/>
        <v>199985.03734716872</v>
      </c>
      <c r="D16" s="458">
        <f ca="1">SUMIF(G:G,9,K:K)</f>
        <v>216686.8567286144</v>
      </c>
      <c r="E16" s="458">
        <f t="shared" ca="1" si="1"/>
        <v>4360324.8225526419</v>
      </c>
      <c r="F16" s="442"/>
      <c r="G16" s="470">
        <v>1</v>
      </c>
      <c r="H16" s="470">
        <v>9</v>
      </c>
      <c r="I16" s="455">
        <f t="shared" ca="1" si="5"/>
        <v>3403832.0682195132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14182.633617581303</v>
      </c>
      <c r="L16" s="455">
        <f t="shared" ca="1" si="3"/>
        <v>3418014.7018370945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4360324.8225526419</v>
      </c>
      <c r="C17" s="458">
        <f t="shared" si="0"/>
        <v>198241.13694716871</v>
      </c>
      <c r="D17" s="458">
        <f ca="1">SUMIF(G:G,10,K:K)</f>
        <v>217630.57476042752</v>
      </c>
      <c r="E17" s="458">
        <f t="shared" ca="1" si="1"/>
        <v>4379714.2603659006</v>
      </c>
      <c r="F17" s="442"/>
      <c r="G17" s="470">
        <v>1</v>
      </c>
      <c r="H17" s="470">
        <v>10</v>
      </c>
      <c r="I17" s="455">
        <f t="shared" ca="1" si="5"/>
        <v>3418014.7018370945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14241.727924321229</v>
      </c>
      <c r="L17" s="455">
        <f t="shared" ca="1" si="3"/>
        <v>3432256.4297614158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4379714.2603659006</v>
      </c>
      <c r="C18" s="458">
        <f t="shared" si="0"/>
        <v>198241.13694716871</v>
      </c>
      <c r="D18" s="458">
        <f ca="1">SUMIF(G:G,11,K:K)</f>
        <v>218622.57519781339</v>
      </c>
      <c r="E18" s="458">
        <f t="shared" ca="1" si="1"/>
        <v>4400095.6986165456</v>
      </c>
      <c r="F18" s="442"/>
      <c r="G18" s="470">
        <v>1</v>
      </c>
      <c r="H18" s="470">
        <v>11</v>
      </c>
      <c r="I18" s="455">
        <f t="shared" ca="1" si="5"/>
        <v>3432256.4297614158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14301.068457339234</v>
      </c>
      <c r="L18" s="455">
        <f t="shared" ca="1" si="3"/>
        <v>3446557.4982187552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4400095.6986165456</v>
      </c>
      <c r="C19" s="458">
        <f t="shared" si="0"/>
        <v>198241.13694716871</v>
      </c>
      <c r="D19" s="458">
        <f ca="1">SUMIF(G:G,12,K:K)</f>
        <v>219665.32826027545</v>
      </c>
      <c r="E19" s="458">
        <f t="shared" ca="1" si="1"/>
        <v>4421519.8899296522</v>
      </c>
      <c r="F19" s="442"/>
      <c r="G19" s="470">
        <v>1</v>
      </c>
      <c r="H19" s="470">
        <v>12</v>
      </c>
      <c r="I19" s="455">
        <f t="shared" ca="1" si="5"/>
        <v>3446557.4982187552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14360.656242578149</v>
      </c>
      <c r="L19" s="455">
        <f t="shared" ca="1" si="3"/>
        <v>3460918.1544613335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4421519.8899296522</v>
      </c>
      <c r="C20" s="458">
        <f t="shared" si="0"/>
        <v>198241.13694716871</v>
      </c>
      <c r="D20" s="458">
        <f ca="1">SUMIF(G:G,13,K:K)</f>
        <v>220761.43054843508</v>
      </c>
      <c r="E20" s="458">
        <f t="shared" ca="1" si="1"/>
        <v>4444040.1835309183</v>
      </c>
      <c r="F20" s="442"/>
      <c r="G20" s="470">
        <v>2</v>
      </c>
      <c r="H20" s="470">
        <v>13</v>
      </c>
      <c r="I20" s="455">
        <f t="shared" ca="1" si="5"/>
        <v>3460918.1544613335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14420.492310255557</v>
      </c>
      <c r="L20" s="455">
        <f t="shared" ca="1" si="3"/>
        <v>3475338.6467715893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4444040.1835309183</v>
      </c>
      <c r="C21" s="458">
        <f t="shared" si="0"/>
        <v>198241.13694716871</v>
      </c>
      <c r="D21" s="458">
        <f ca="1">SUMIF(G:G,14,K:K)</f>
        <v>221913.61150992941</v>
      </c>
      <c r="E21" s="458">
        <f t="shared" ca="1" si="1"/>
        <v>4467712.6580936788</v>
      </c>
      <c r="F21" s="442"/>
      <c r="G21" s="470">
        <v>2</v>
      </c>
      <c r="H21" s="470">
        <v>14</v>
      </c>
      <c r="I21" s="455">
        <f t="shared" ca="1" si="5"/>
        <v>3475338.6467715893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14480.57769488162</v>
      </c>
      <c r="L21" s="455">
        <f t="shared" ca="1" si="3"/>
        <v>3489819.224466471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4467712.6580936788</v>
      </c>
      <c r="C22" s="458">
        <f t="shared" si="0"/>
        <v>198241.13694716871</v>
      </c>
      <c r="D22" s="458">
        <f ca="1">SUMIF(G:G,15,K:K)</f>
        <v>223124.74023611707</v>
      </c>
      <c r="E22" s="458">
        <f t="shared" ca="1" si="1"/>
        <v>4492596.2613826273</v>
      </c>
      <c r="F22" s="442"/>
      <c r="G22" s="470">
        <v>2</v>
      </c>
      <c r="H22" s="470">
        <v>15</v>
      </c>
      <c r="I22" s="455">
        <f t="shared" ca="1" si="5"/>
        <v>3489819.224466471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14540.91343527696</v>
      </c>
      <c r="L22" s="455">
        <f t="shared" ca="1" si="3"/>
        <v>3504360.1379017481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4492596.2613826273</v>
      </c>
      <c r="C23" s="458">
        <f t="shared" si="0"/>
        <v>198241.13694716871</v>
      </c>
      <c r="D23" s="458">
        <f ca="1">SUMIF(G:G,16,K:K)</f>
        <v>224397.83260651556</v>
      </c>
      <c r="E23" s="458">
        <f t="shared" ca="1" si="1"/>
        <v>4518752.9570419742</v>
      </c>
      <c r="F23" s="442"/>
      <c r="G23" s="470">
        <v>2</v>
      </c>
      <c r="H23" s="470">
        <v>16</v>
      </c>
      <c r="I23" s="455">
        <f t="shared" ca="1" si="5"/>
        <v>3504360.1379017481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14601.500574590616</v>
      </c>
      <c r="L23" s="455">
        <f t="shared" ca="1" si="3"/>
        <v>3518961.6384763387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4518752.9570419742</v>
      </c>
      <c r="C24" s="458">
        <f t="shared" si="0"/>
        <v>198241.13694716871</v>
      </c>
      <c r="D24" s="458">
        <f ca="1">SUMIF(G:G,17,K:K)</f>
        <v>225736.05879876239</v>
      </c>
      <c r="E24" s="458">
        <f t="shared" ca="1" si="1"/>
        <v>4546247.8788935672</v>
      </c>
      <c r="F24" s="442"/>
      <c r="G24" s="470">
        <v>2</v>
      </c>
      <c r="H24" s="470">
        <v>17</v>
      </c>
      <c r="I24" s="455">
        <f t="shared" ca="1" si="5"/>
        <v>3518961.6384763387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14662.340160318077</v>
      </c>
      <c r="L24" s="455">
        <f t="shared" ca="1" si="3"/>
        <v>3533623.9786366569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4546247.8788935672</v>
      </c>
      <c r="C25" s="458">
        <f t="shared" si="0"/>
        <v>198241.13694716871</v>
      </c>
      <c r="D25" s="458">
        <f ca="1">SUMIF(G:G,18,K:K)</f>
        <v>227142.75118279961</v>
      </c>
      <c r="E25" s="458">
        <f t="shared" ca="1" si="1"/>
        <v>4575149.4931291975</v>
      </c>
      <c r="F25" s="442"/>
      <c r="G25" s="470">
        <v>2</v>
      </c>
      <c r="H25" s="470">
        <v>18</v>
      </c>
      <c r="I25" s="455">
        <f t="shared" ca="1" si="5"/>
        <v>3533623.9786366569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14723.433244319403</v>
      </c>
      <c r="L25" s="455">
        <f t="shared" ca="1" si="3"/>
        <v>3548347.4118809765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4575149.4931291975</v>
      </c>
      <c r="C26" s="458">
        <f t="shared" si="0"/>
        <v>198241.13694716871</v>
      </c>
      <c r="D26" s="458">
        <f ca="1">SUMIF(G:G,19,K:K)</f>
        <v>228621.41261893994</v>
      </c>
      <c r="E26" s="458">
        <f t="shared" ca="1" si="1"/>
        <v>4605529.7688009683</v>
      </c>
      <c r="F26" s="442"/>
      <c r="G26" s="470">
        <v>2</v>
      </c>
      <c r="H26" s="470">
        <v>19</v>
      </c>
      <c r="I26" s="455">
        <f t="shared" ca="1" si="5"/>
        <v>3548347.4118809765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14784.780882837402</v>
      </c>
      <c r="L26" s="455">
        <f t="shared" ca="1" si="3"/>
        <v>3563132.1927638138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4605529.7688009683</v>
      </c>
      <c r="C27" s="458">
        <f t="shared" si="0"/>
        <v>198241.13694716871</v>
      </c>
      <c r="D27" s="458">
        <f ca="1">SUMIF(G:G,20,K:K)</f>
        <v>230175.72518047781</v>
      </c>
      <c r="E27" s="458">
        <f t="shared" ca="1" si="1"/>
        <v>4637464.3570342772</v>
      </c>
      <c r="F27" s="442"/>
      <c r="G27" s="470">
        <v>2</v>
      </c>
      <c r="H27" s="470">
        <v>20</v>
      </c>
      <c r="I27" s="455">
        <f t="shared" ca="1" si="5"/>
        <v>3563132.1927638138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14846.38413651589</v>
      </c>
      <c r="L27" s="455">
        <f t="shared" ca="1" si="3"/>
        <v>3577978.5769003294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4637464.3570342772</v>
      </c>
      <c r="C28" s="458">
        <f t="shared" si="0"/>
        <v>198241.13694716871</v>
      </c>
      <c r="D28" s="458">
        <f ca="1">SUMIF(G:G,21,K:K)</f>
        <v>231809.55932256527</v>
      </c>
      <c r="E28" s="458">
        <f t="shared" ca="1" si="1"/>
        <v>4671032.7794096731</v>
      </c>
      <c r="F28" s="442"/>
      <c r="G28" s="470">
        <v>2</v>
      </c>
      <c r="H28" s="470">
        <v>21</v>
      </c>
      <c r="I28" s="455">
        <f t="shared" ca="1" si="5"/>
        <v>3577978.5769003294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14908.244070418037</v>
      </c>
      <c r="L28" s="455">
        <f t="shared" ca="1" si="3"/>
        <v>3592886.8209707476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4671032.7794096731</v>
      </c>
      <c r="C29" s="458">
        <f t="shared" si="0"/>
        <v>198241.13694716871</v>
      </c>
      <c r="D29" s="458">
        <f ca="1">SUMIF(G:G,22,K:K)</f>
        <v>233526.98352018598</v>
      </c>
      <c r="E29" s="458">
        <f t="shared" ca="1" si="1"/>
        <v>4706318.6259826897</v>
      </c>
      <c r="F29" s="442"/>
      <c r="G29" s="470">
        <v>2</v>
      </c>
      <c r="H29" s="470">
        <v>22</v>
      </c>
      <c r="I29" s="455">
        <f t="shared" ca="1" si="5"/>
        <v>3592886.8209707476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14970.361754044781</v>
      </c>
      <c r="L29" s="455">
        <f t="shared" ca="1" si="3"/>
        <v>3607857.1827247925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4706318.6259826897</v>
      </c>
      <c r="C30" s="458">
        <f t="shared" si="0"/>
        <v>198241.13694716871</v>
      </c>
      <c r="D30" s="458">
        <f ca="1">SUMIF(G:G,23,K:K)</f>
        <v>235332.27439922499</v>
      </c>
      <c r="E30" s="458">
        <f t="shared" ca="1" si="1"/>
        <v>4743409.7634347454</v>
      </c>
      <c r="F30" s="442"/>
      <c r="G30" s="470">
        <v>2</v>
      </c>
      <c r="H30" s="470">
        <v>23</v>
      </c>
      <c r="I30" s="455">
        <f t="shared" ca="1" si="5"/>
        <v>3607857.1827247925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15032.738261353303</v>
      </c>
      <c r="L30" s="455">
        <f t="shared" ca="1" si="3"/>
        <v>3622889.9209861457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4743409.7634347454</v>
      </c>
      <c r="C31" s="458">
        <f t="shared" si="0"/>
        <v>198241.13694716871</v>
      </c>
      <c r="D31" s="458">
        <f ca="1">SUMIF(G:G,24,K:K)</f>
        <v>237229.9273858642</v>
      </c>
      <c r="E31" s="458">
        <f t="shared" ca="1" si="1"/>
        <v>4782398.5538734403</v>
      </c>
      <c r="F31" s="442"/>
      <c r="G31" s="470">
        <v>2</v>
      </c>
      <c r="H31" s="470">
        <v>24</v>
      </c>
      <c r="I31" s="455">
        <f t="shared" ca="1" si="5"/>
        <v>3622889.9209861457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15095.374670775609</v>
      </c>
      <c r="L31" s="455">
        <f t="shared" ca="1" si="3"/>
        <v>3637985.2956569213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4782398.5538734403</v>
      </c>
      <c r="C32" s="458">
        <f t="shared" si="0"/>
        <v>198241.13694716871</v>
      </c>
      <c r="D32" s="458">
        <f ca="1">SUMIF(G:G,25,K:K)</f>
        <v>239224.66790082079</v>
      </c>
      <c r="E32" s="458">
        <f t="shared" ca="1" si="1"/>
        <v>4823382.0848270925</v>
      </c>
      <c r="F32" s="442"/>
      <c r="G32" s="470">
        <v>3</v>
      </c>
      <c r="H32" s="470">
        <v>25</v>
      </c>
      <c r="I32" s="455">
        <f t="shared" ca="1" si="5"/>
        <v>3637985.2956569213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15158.272065237172</v>
      </c>
      <c r="L32" s="455">
        <f t="shared" ca="1" si="3"/>
        <v>3653143.5677221585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4823382.0848270925</v>
      </c>
      <c r="C33" s="458">
        <f t="shared" si="0"/>
        <v>198241.13694716871</v>
      </c>
      <c r="D33" s="458">
        <f ca="1">SUMIF(G:G,26,K:K)</f>
        <v>241321.46312630412</v>
      </c>
      <c r="E33" s="458">
        <f t="shared" ca="1" si="1"/>
        <v>4866462.4110062281</v>
      </c>
      <c r="F33" s="442"/>
      <c r="G33" s="470">
        <v>3</v>
      </c>
      <c r="H33" s="470">
        <v>26</v>
      </c>
      <c r="I33" s="455">
        <f t="shared" ca="1" si="5"/>
        <v>3653143.5677221585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15221.43153217566</v>
      </c>
      <c r="L33" s="455">
        <f t="shared" ca="1" si="3"/>
        <v>3668364.9992543343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4866462.4110062281</v>
      </c>
      <c r="C34" s="458">
        <f t="shared" si="0"/>
        <v>198241.13694716871</v>
      </c>
      <c r="D34" s="458">
        <f ca="1">SUMIF(G:G,27,K:K)</f>
        <v>243525.53437499254</v>
      </c>
      <c r="E34" s="458">
        <f t="shared" ca="1" si="1"/>
        <v>4911746.8084340515</v>
      </c>
      <c r="F34" s="442"/>
      <c r="G34" s="470">
        <v>3</v>
      </c>
      <c r="H34" s="470">
        <v>27</v>
      </c>
      <c r="I34" s="455">
        <f t="shared" ca="1" si="5"/>
        <v>3668364.9992543343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15284.854163559727</v>
      </c>
      <c r="L34" s="455">
        <f t="shared" ca="1" si="3"/>
        <v>3683649.8534178939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4911746.8084340515</v>
      </c>
      <c r="C35" s="458">
        <f t="shared" si="0"/>
        <v>198241.13694716871</v>
      </c>
      <c r="D35" s="458">
        <f ca="1">SUMIF(G:G,28,K:K)</f>
        <v>245842.37009183044</v>
      </c>
      <c r="E35" s="458">
        <f t="shared" ca="1" si="1"/>
        <v>4959348.0415787129</v>
      </c>
      <c r="F35" s="442"/>
      <c r="G35" s="470">
        <v>3</v>
      </c>
      <c r="H35" s="470">
        <v>28</v>
      </c>
      <c r="I35" s="455">
        <f t="shared" ca="1" si="5"/>
        <v>3683649.8534178939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15348.54105590789</v>
      </c>
      <c r="L35" s="455">
        <f t="shared" ca="1" si="3"/>
        <v>3698998.3944738018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4959348.0415787129</v>
      </c>
      <c r="C36" s="458">
        <f t="shared" si="0"/>
        <v>198241.13694716871</v>
      </c>
      <c r="D36" s="458">
        <f ca="1">SUMIF(G:G,29,K:K)</f>
        <v>248277.73952102187</v>
      </c>
      <c r="E36" s="458">
        <f t="shared" ca="1" si="1"/>
        <v>5009384.6441525659</v>
      </c>
      <c r="F36" s="442"/>
      <c r="G36" s="470">
        <v>3</v>
      </c>
      <c r="H36" s="470">
        <v>29</v>
      </c>
      <c r="I36" s="455">
        <f t="shared" ca="1" si="5"/>
        <v>3698998.3944738018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15412.493310307507</v>
      </c>
      <c r="L36" s="455">
        <f t="shared" ca="1" si="3"/>
        <v>3714410.8877841095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5009384.6441525659</v>
      </c>
      <c r="C37" s="458">
        <f t="shared" si="0"/>
        <v>198241.13694716871</v>
      </c>
      <c r="D37" s="458">
        <f ca="1">SUMIF(G:G,30,K:K)</f>
        <v>250837.70707225398</v>
      </c>
      <c r="E37" s="458">
        <f t="shared" ca="1" si="1"/>
        <v>5061981.2142776512</v>
      </c>
      <c r="F37" s="442"/>
      <c r="G37" s="470">
        <v>3</v>
      </c>
      <c r="H37" s="470">
        <v>30</v>
      </c>
      <c r="I37" s="455">
        <f t="shared" ca="1" si="5"/>
        <v>3714410.8877841095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15476.712032433787</v>
      </c>
      <c r="L37" s="455">
        <f t="shared" ca="1" si="3"/>
        <v>3729887.5998165431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5061981.2142776512</v>
      </c>
      <c r="C38" s="458">
        <f t="shared" si="0"/>
        <v>198241.13694716871</v>
      </c>
      <c r="D38" s="458">
        <f ca="1">SUMIF(G:G,31,K:K)</f>
        <v>253528.64742192283</v>
      </c>
      <c r="E38" s="458">
        <f t="shared" ca="1" si="1"/>
        <v>5117268.7247524047</v>
      </c>
      <c r="F38" s="442"/>
      <c r="G38" s="470">
        <v>3</v>
      </c>
      <c r="H38" s="470">
        <v>31</v>
      </c>
      <c r="I38" s="455">
        <f t="shared" ca="1" si="5"/>
        <v>3729887.5998165431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15541.198332568931</v>
      </c>
      <c r="L38" s="455">
        <f t="shared" ca="1" si="3"/>
        <v>3745428.7981491121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5117268.7247524047</v>
      </c>
      <c r="C39" s="458">
        <f t="shared" si="0"/>
        <v>198241.13694716871</v>
      </c>
      <c r="D39" s="458">
        <f ca="1">SUMIF(G:G,32,K:K)</f>
        <v>256357.26138696718</v>
      </c>
      <c r="E39" s="458">
        <f t="shared" ca="1" si="1"/>
        <v>5175384.849192203</v>
      </c>
      <c r="F39" s="442"/>
      <c r="G39" s="470">
        <v>3</v>
      </c>
      <c r="H39" s="470">
        <v>32</v>
      </c>
      <c r="I39" s="455">
        <f t="shared" ca="1" si="5"/>
        <v>3745428.7981491121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15605.9533256213</v>
      </c>
      <c r="L39" s="455">
        <f t="shared" ca="1" si="3"/>
        <v>3761034.7514747335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5175384.849192203</v>
      </c>
      <c r="C40" s="458">
        <f t="shared" si="0"/>
        <v>198241.13694716871</v>
      </c>
      <c r="D40" s="458">
        <f ca="1">SUMIF(G:G,33,K:K)</f>
        <v>259330.59261083801</v>
      </c>
      <c r="E40" s="458">
        <f t="shared" ca="1" si="1"/>
        <v>5236474.3048558719</v>
      </c>
      <c r="F40" s="442"/>
      <c r="G40" s="470">
        <v>3</v>
      </c>
      <c r="H40" s="470">
        <v>33</v>
      </c>
      <c r="I40" s="455">
        <f t="shared" ca="1" si="5"/>
        <v>3761034.7514747335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15670.97813114472</v>
      </c>
      <c r="L40" s="455">
        <f t="shared" ca="1" si="3"/>
        <v>3776705.7296058782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5236474.3048558719</v>
      </c>
      <c r="C41" s="458">
        <f t="shared" si="0"/>
        <v>198241.13694716871</v>
      </c>
      <c r="D41" s="458">
        <f ca="1">SUMIF(G:G,34,K:K)</f>
        <v>262456.0451031531</v>
      </c>
      <c r="E41" s="458">
        <f t="shared" ca="1" si="1"/>
        <v>5300689.2130118562</v>
      </c>
      <c r="F41" s="442"/>
      <c r="G41" s="470">
        <v>3</v>
      </c>
      <c r="H41" s="470">
        <v>34</v>
      </c>
      <c r="I41" s="455">
        <f t="shared" ca="1" si="5"/>
        <v>3776705.7296058782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15736.273873357826</v>
      </c>
      <c r="L41" s="455">
        <f t="shared" ca="1" si="3"/>
        <v>3792442.0034792363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5300689.2130118562</v>
      </c>
      <c r="C42" s="458">
        <f t="shared" si="0"/>
        <v>198241.13694716871</v>
      </c>
      <c r="D42" s="458">
        <f ca="1">SUMIF(G:G,35,K:K)</f>
        <v>265741.40167671419</v>
      </c>
      <c r="E42" s="458">
        <f t="shared" ca="1" si="1"/>
        <v>5368189.4777414016</v>
      </c>
      <c r="F42" s="442"/>
      <c r="G42" s="470">
        <v>3</v>
      </c>
      <c r="H42" s="470">
        <v>35</v>
      </c>
      <c r="I42" s="455">
        <f t="shared" ca="1" si="5"/>
        <v>3792442.0034792363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15801.841681163483</v>
      </c>
      <c r="L42" s="455">
        <f t="shared" ca="1" si="3"/>
        <v>3808243.8451603996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5368189.4777414016</v>
      </c>
      <c r="C43" s="458">
        <f t="shared" si="0"/>
        <v>198241.13694716871</v>
      </c>
      <c r="D43" s="458">
        <f ca="1">SUMIF(G:G,36,K:K)</f>
        <v>269194.8433277969</v>
      </c>
      <c r="E43" s="458">
        <f t="shared" ca="1" si="1"/>
        <v>5439143.1841220297</v>
      </c>
      <c r="F43" s="442"/>
      <c r="G43" s="470">
        <v>3</v>
      </c>
      <c r="H43" s="470">
        <v>36</v>
      </c>
      <c r="I43" s="455">
        <f t="shared" ca="1" si="5"/>
        <v>3808243.8451603996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15867.682688168332</v>
      </c>
      <c r="L43" s="455">
        <f t="shared" ca="1" si="3"/>
        <v>3824111.5278485678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5439143.1841220297</v>
      </c>
      <c r="C44" s="458">
        <f t="shared" si="0"/>
        <v>198241.13694716871</v>
      </c>
      <c r="D44" s="458">
        <f ca="1">SUMIF(G:G,37,K:K)</f>
        <v>272824.96960797289</v>
      </c>
      <c r="E44" s="458">
        <f t="shared" ca="1" si="1"/>
        <v>5513727.0167828333</v>
      </c>
      <c r="F44" s="442"/>
      <c r="G44" s="470">
        <v>4</v>
      </c>
      <c r="H44" s="470">
        <v>37</v>
      </c>
      <c r="I44" s="455">
        <f t="shared" ca="1" si="5"/>
        <v>3824111.5278485678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15933.798032702365</v>
      </c>
      <c r="L44" s="455">
        <f t="shared" ca="1" si="3"/>
        <v>3840045.3258812702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5513727.0167828333</v>
      </c>
      <c r="C45" s="458">
        <f t="shared" si="0"/>
        <v>198241.13694716871</v>
      </c>
      <c r="D45" s="458">
        <f ca="1">SUMIF(G:G,38,K:K)</f>
        <v>276640.82003819296</v>
      </c>
      <c r="E45" s="458">
        <f t="shared" ca="1" si="1"/>
        <v>5592126.6998738572</v>
      </c>
      <c r="F45" s="442"/>
      <c r="G45" s="470">
        <v>4</v>
      </c>
      <c r="H45" s="470">
        <v>38</v>
      </c>
      <c r="I45" s="455">
        <f t="shared" ca="1" si="5"/>
        <v>3840045.3258812702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16000.188857838626</v>
      </c>
      <c r="L45" s="455">
        <f t="shared" ca="1" si="3"/>
        <v>3856045.5147391087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5592126.6998738572</v>
      </c>
      <c r="C46" s="458">
        <f t="shared" si="0"/>
        <v>198241.13694716871</v>
      </c>
      <c r="D46" s="458">
        <f ca="1">SUMIF(G:G,39,K:K)</f>
        <v>280651.89661845588</v>
      </c>
      <c r="E46" s="458">
        <f t="shared" ca="1" si="1"/>
        <v>5674537.4595451439</v>
      </c>
      <c r="F46" s="442"/>
      <c r="G46" s="470">
        <v>4</v>
      </c>
      <c r="H46" s="470">
        <v>39</v>
      </c>
      <c r="I46" s="455">
        <f t="shared" ca="1" si="5"/>
        <v>3856045.5147391087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16066.856311412952</v>
      </c>
      <c r="L46" s="455">
        <f t="shared" ca="1" si="3"/>
        <v>3872112.3710505217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5674537.4595451439</v>
      </c>
      <c r="C47" s="458">
        <f t="shared" si="0"/>
        <v>198241.13694716871</v>
      </c>
      <c r="D47" s="458">
        <f ca="1">SUMIF(G:G,40,K:K)</f>
        <v>284868.18748911406</v>
      </c>
      <c r="E47" s="458">
        <f t="shared" ca="1" si="1"/>
        <v>5761164.5100870887</v>
      </c>
      <c r="F47" s="442"/>
      <c r="G47" s="470">
        <v>4</v>
      </c>
      <c r="H47" s="470">
        <v>40</v>
      </c>
      <c r="I47" s="455">
        <f t="shared" ca="1" si="5"/>
        <v>3872112.3710505217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16133.80154604384</v>
      </c>
      <c r="L47" s="455">
        <f t="shared" ca="1" si="3"/>
        <v>3888246.1725965654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5761164.5100870887</v>
      </c>
      <c r="C48" s="458">
        <f t="shared" si="0"/>
        <v>198241.13694716871</v>
      </c>
      <c r="D48" s="458">
        <f ca="1">SUMIF(G:G,41,K:K)</f>
        <v>289300.1918027366</v>
      </c>
      <c r="E48" s="458">
        <f t="shared" ca="1" si="1"/>
        <v>5852223.5649426561</v>
      </c>
      <c r="F48" s="442"/>
      <c r="G48" s="470">
        <v>4</v>
      </c>
      <c r="H48" s="470">
        <v>41</v>
      </c>
      <c r="I48" s="455">
        <f t="shared" ca="1" si="5"/>
        <v>3888246.1725965654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16201.025719152354</v>
      </c>
      <c r="L48" s="455">
        <f t="shared" ca="1" si="3"/>
        <v>3904447.1983157177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5852223.5649426561</v>
      </c>
      <c r="C49" s="458">
        <f t="shared" si="0"/>
        <v>198241.13694716871</v>
      </c>
      <c r="D49" s="458">
        <f ca="1">SUMIF(G:G,42,K:K)</f>
        <v>293958.94586846401</v>
      </c>
      <c r="E49" s="458">
        <f t="shared" ca="1" si="1"/>
        <v>5947941.3738639513</v>
      </c>
      <c r="F49" s="442"/>
      <c r="G49" s="470">
        <v>4</v>
      </c>
      <c r="H49" s="470">
        <v>42</v>
      </c>
      <c r="I49" s="455">
        <f t="shared" ca="1" si="5"/>
        <v>3904447.1983157177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16268.529992982159</v>
      </c>
      <c r="L49" s="455">
        <f t="shared" ca="1" si="3"/>
        <v>3920715.7283087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5947941.3738639513</v>
      </c>
      <c r="C50" s="458">
        <f t="shared" si="0"/>
        <v>198241.13694716871</v>
      </c>
      <c r="D50" s="458">
        <f ca="1">SUMIF(G:G,43,K:K)</f>
        <v>298856.05063395825</v>
      </c>
      <c r="E50" s="458">
        <f t="shared" ca="1" si="1"/>
        <v>6048556.2875507409</v>
      </c>
      <c r="F50" s="442"/>
      <c r="G50" s="470">
        <v>4</v>
      </c>
      <c r="H50" s="470">
        <v>43</v>
      </c>
      <c r="I50" s="455">
        <f t="shared" ca="1" si="5"/>
        <v>3920715.7283087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16336.315534619584</v>
      </c>
      <c r="L50" s="455">
        <f t="shared" ca="1" si="3"/>
        <v>3937052.0438433196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6048556.2875507409</v>
      </c>
      <c r="C51" s="458">
        <f t="shared" si="0"/>
        <v>198241.13694716871</v>
      </c>
      <c r="D51" s="458">
        <f ca="1">SUMIF(G:G,44,K:K)</f>
        <v>304003.70057338098</v>
      </c>
      <c r="E51" s="458">
        <f t="shared" ca="1" si="1"/>
        <v>6154318.8511769529</v>
      </c>
      <c r="F51" s="442"/>
      <c r="G51" s="470">
        <v>4</v>
      </c>
      <c r="H51" s="470">
        <v>44</v>
      </c>
      <c r="I51" s="455">
        <f t="shared" ca="1" si="5"/>
        <v>3937052.0438433196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16404.38351601383</v>
      </c>
      <c r="L51" s="455">
        <f t="shared" ca="1" si="3"/>
        <v>3953456.4273593333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6154318.8511769529</v>
      </c>
      <c r="C52" s="458">
        <f t="shared" si="0"/>
        <v>198241.13694716871</v>
      </c>
      <c r="D52" s="458">
        <f ca="1">SUMIF(G:G,45,K:K)</f>
        <v>309414.71405333537</v>
      </c>
      <c r="E52" s="458">
        <f t="shared" ca="1" si="1"/>
        <v>6265492.4282831196</v>
      </c>
      <c r="F52" s="442"/>
      <c r="G52" s="470">
        <v>4</v>
      </c>
      <c r="H52" s="470">
        <v>45</v>
      </c>
      <c r="I52" s="455">
        <f t="shared" ca="1" si="5"/>
        <v>3953456.4273593333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16472.735113997223</v>
      </c>
      <c r="L52" s="455">
        <f t="shared" ca="1" si="3"/>
        <v>3969929.1624733303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6265492.4282831196</v>
      </c>
      <c r="C53" s="458">
        <f t="shared" si="0"/>
        <v>198241.13694716871</v>
      </c>
      <c r="D53" s="458">
        <f ca="1">SUMIF(G:G,46,K:K)</f>
        <v>315102.56525238772</v>
      </c>
      <c r="E53" s="458">
        <f t="shared" ca="1" si="1"/>
        <v>6382353.8565883385</v>
      </c>
      <c r="F53" s="442"/>
      <c r="G53" s="470">
        <v>4</v>
      </c>
      <c r="H53" s="470">
        <v>46</v>
      </c>
      <c r="I53" s="455">
        <f t="shared" ca="1" si="5"/>
        <v>3969929.1624733303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16541.371510305544</v>
      </c>
      <c r="L53" s="455">
        <f t="shared" ca="1" si="3"/>
        <v>3986470.5339836357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6382353.8565883385</v>
      </c>
      <c r="C54" s="458">
        <f t="shared" si="0"/>
        <v>198241.13694716871</v>
      </c>
      <c r="D54" s="458">
        <f ca="1">SUMIF(G:G,47,K:K)</f>
        <v>321081.41771365254</v>
      </c>
      <c r="E54" s="458">
        <f t="shared" ca="1" si="1"/>
        <v>6505194.1373548219</v>
      </c>
      <c r="F54" s="442"/>
      <c r="G54" s="470">
        <v>4</v>
      </c>
      <c r="H54" s="470">
        <v>47</v>
      </c>
      <c r="I54" s="455">
        <f t="shared" ca="1" si="5"/>
        <v>3986470.5339836357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16610.293891598481</v>
      </c>
      <c r="L54" s="455">
        <f t="shared" ca="1" si="3"/>
        <v>4003080.8278752342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6505194.1373548219</v>
      </c>
      <c r="C55" s="458">
        <f t="shared" si="0"/>
        <v>198241.13694716871</v>
      </c>
      <c r="D55" s="458">
        <f ca="1">SUMIF(G:G,48,K:K)</f>
        <v>327366.15961399063</v>
      </c>
      <c r="E55" s="458">
        <f t="shared" ca="1" si="1"/>
        <v>6634319.1600216432</v>
      </c>
      <c r="F55" s="442"/>
      <c r="G55" s="470">
        <v>4</v>
      </c>
      <c r="H55" s="470">
        <v>48</v>
      </c>
      <c r="I55" s="455">
        <f t="shared" ca="1" si="5"/>
        <v>4003080.8278752342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16679.503449480144</v>
      </c>
      <c r="L55" s="455">
        <f t="shared" ca="1" si="3"/>
        <v>4019760.3313247142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6634319.1600216432</v>
      </c>
      <c r="C56" s="458">
        <f t="shared" si="0"/>
        <v>198241.13694716871</v>
      </c>
      <c r="D56" s="458">
        <f ca="1">SUMIF(G:G,49,K:K)</f>
        <v>333972.44083764689</v>
      </c>
      <c r="E56" s="458">
        <f t="shared" ca="1" si="1"/>
        <v>6770050.463912121</v>
      </c>
      <c r="F56" s="442"/>
      <c r="G56" s="470">
        <f>G55+1</f>
        <v>5</v>
      </c>
      <c r="H56" s="470">
        <v>49</v>
      </c>
      <c r="I56" s="455">
        <f t="shared" ca="1" si="5"/>
        <v>4019760.3313247142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16749.001380519643</v>
      </c>
      <c r="L56" s="455">
        <f t="shared" ca="1" si="3"/>
        <v>4036509.3327052337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6770050.463912121</v>
      </c>
      <c r="C57" s="458">
        <f t="shared" si="0"/>
        <v>198241.13694716871</v>
      </c>
      <c r="D57" s="458">
        <f ca="1">SUMIF(G:G,50,K:K)</f>
        <v>340916.71194664564</v>
      </c>
      <c r="E57" s="458">
        <f t="shared" ca="1" si="1"/>
        <v>6912726.0389115978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4036509.3327052337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16818.788886271806</v>
      </c>
      <c r="L57" s="455">
        <f t="shared" ca="1" si="3"/>
        <v>4053328.1215915056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6912726.0389115978</v>
      </c>
      <c r="C58" s="458">
        <f t="shared" si="0"/>
        <v>198241.13694716871</v>
      </c>
      <c r="D58" s="458">
        <f ca="1">SUMIF(G:G,51,K:K)</f>
        <v>348216.26514498616</v>
      </c>
      <c r="E58" s="458">
        <f t="shared" ca="1" si="1"/>
        <v>7062701.1671094149</v>
      </c>
      <c r="F58" s="442"/>
      <c r="G58" s="470">
        <f t="shared" si="8"/>
        <v>5</v>
      </c>
      <c r="H58" s="470">
        <v>51</v>
      </c>
      <c r="I58" s="455">
        <f t="shared" ca="1" si="5"/>
        <v>4053328.1215915056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16888.867173297938</v>
      </c>
      <c r="L58" s="455">
        <f t="shared" ca="1" si="3"/>
        <v>4070216.9887648034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7062701.1671094149</v>
      </c>
      <c r="C59" s="458">
        <f t="shared" si="0"/>
        <v>198241.13694716871</v>
      </c>
      <c r="D59" s="458">
        <f ca="1">SUMIF(G:G,52,K:K)</f>
        <v>355889.27733864239</v>
      </c>
      <c r="E59" s="458">
        <f t="shared" ca="1" si="1"/>
        <v>7220349.3075008886</v>
      </c>
      <c r="F59" s="442"/>
      <c r="G59" s="470">
        <f t="shared" si="8"/>
        <v>5</v>
      </c>
      <c r="H59" s="470">
        <v>52</v>
      </c>
      <c r="I59" s="455">
        <f t="shared" ca="1" si="5"/>
        <v>4070216.9887648034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16959.237453186681</v>
      </c>
      <c r="L59" s="455">
        <f t="shared" ca="1" si="3"/>
        <v>4087176.2262179903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7220349.3075008886</v>
      </c>
      <c r="C60" s="458">
        <f t="shared" si="0"/>
        <v>198241.13694716871</v>
      </c>
      <c r="D60" s="458">
        <f ca="1">SUMIF(G:G,53,K:K)</f>
        <v>363954.85539859586</v>
      </c>
      <c r="E60" s="458">
        <f t="shared" ca="1" si="1"/>
        <v>7386063.0259523159</v>
      </c>
      <c r="F60" s="442"/>
      <c r="G60" s="470">
        <f t="shared" si="8"/>
        <v>5</v>
      </c>
      <c r="H60" s="470">
        <v>53</v>
      </c>
      <c r="I60" s="455">
        <f t="shared" ca="1" si="5"/>
        <v>4087176.2262179903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17029.900942574961</v>
      </c>
      <c r="L60" s="455">
        <f t="shared" ca="1" si="3"/>
        <v>4104206.1271605655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7386063.0259523159</v>
      </c>
      <c r="C61" s="458">
        <f t="shared" si="0"/>
        <v>198241.13694716871</v>
      </c>
      <c r="D61" s="458">
        <f ca="1">SUMIF(G:G,54,K:K)</f>
        <v>372433.08373960987</v>
      </c>
      <c r="E61" s="458">
        <f t="shared" ca="1" si="1"/>
        <v>7560254.9727447564</v>
      </c>
      <c r="F61" s="442"/>
      <c r="G61" s="470">
        <f t="shared" si="8"/>
        <v>5</v>
      </c>
      <c r="H61" s="470">
        <v>54</v>
      </c>
      <c r="I61" s="455">
        <f t="shared" ca="1" si="5"/>
        <v>4104206.1271605655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17100.858863169022</v>
      </c>
      <c r="L61" s="455">
        <f t="shared" ca="1" si="3"/>
        <v>4121306.9860237343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7560254.9727447564</v>
      </c>
      <c r="C62" s="458">
        <f t="shared" si="0"/>
        <v>198241.13694716871</v>
      </c>
      <c r="D62" s="458">
        <f ca="1">SUMIF(G:G,55,K:K)</f>
        <v>381345.07433322474</v>
      </c>
      <c r="E62" s="458">
        <f t="shared" ca="1" si="1"/>
        <v>7743358.9101308119</v>
      </c>
      <c r="F62" s="442"/>
      <c r="G62" s="470">
        <f t="shared" si="8"/>
        <v>5</v>
      </c>
      <c r="H62" s="470">
        <v>55</v>
      </c>
      <c r="I62" s="455">
        <f t="shared" ca="1" si="5"/>
        <v>4121306.9860237343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17172.112441765559</v>
      </c>
      <c r="L62" s="455">
        <f t="shared" ca="1" si="3"/>
        <v>4138479.0984654999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7743358.9101308119</v>
      </c>
      <c r="C63" s="458">
        <f t="shared" si="0"/>
        <v>198241.13694716871</v>
      </c>
      <c r="D63" s="458">
        <f ca="1">SUMIF(G:G,56,K:K)</f>
        <v>390713.01927951316</v>
      </c>
      <c r="E63" s="458">
        <f t="shared" ca="1" si="1"/>
        <v>7935830.7924631564</v>
      </c>
      <c r="F63" s="442"/>
      <c r="G63" s="470">
        <f t="shared" si="8"/>
        <v>5</v>
      </c>
      <c r="H63" s="470">
        <v>56</v>
      </c>
      <c r="I63" s="455">
        <f t="shared" ca="1" si="5"/>
        <v>4138479.0984654999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17243.662910272917</v>
      </c>
      <c r="L63" s="455">
        <f t="shared" ca="1" si="3"/>
        <v>4155722.7613757728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7935830.7924631564</v>
      </c>
      <c r="C64" s="458">
        <f t="shared" si="0"/>
        <v>198241.13694716871</v>
      </c>
      <c r="D64" s="458">
        <f ca="1">SUMIF(G:G,57,K:K)</f>
        <v>400560.24606850528</v>
      </c>
      <c r="E64" s="458">
        <f t="shared" ca="1" si="1"/>
        <v>8138149.901584493</v>
      </c>
      <c r="F64" s="442"/>
      <c r="G64" s="470">
        <f t="shared" si="8"/>
        <v>5</v>
      </c>
      <c r="H64" s="470">
        <v>57</v>
      </c>
      <c r="I64" s="455">
        <f t="shared" ca="1" si="5"/>
        <v>4155722.7613757728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17315.511505732386</v>
      </c>
      <c r="L64" s="455">
        <f t="shared" ca="1" si="3"/>
        <v>4173038.2728815051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8138149.901584493</v>
      </c>
      <c r="C65" s="458">
        <f t="shared" si="0"/>
        <v>198241.13694716871</v>
      </c>
      <c r="D65" s="458">
        <f ca="1">SUMIF(G:G,58,K:K)</f>
        <v>410911.27566889406</v>
      </c>
      <c r="E65" s="458">
        <f t="shared" ca="1" si="1"/>
        <v>8350820.040306218</v>
      </c>
      <c r="F65" s="442"/>
      <c r="G65" s="470">
        <f t="shared" si="8"/>
        <v>5</v>
      </c>
      <c r="H65" s="470">
        <v>58</v>
      </c>
      <c r="I65" s="455">
        <f t="shared" ca="1" si="5"/>
        <v>4173038.2728815051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17387.659470339608</v>
      </c>
      <c r="L65" s="455">
        <f t="shared" ca="1" si="3"/>
        <v>4190425.9323518449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8350820.040306218</v>
      </c>
      <c r="C66" s="458">
        <f t="shared" si="0"/>
        <v>198241.13694716871</v>
      </c>
      <c r="D66" s="458">
        <f ca="1">SUMIF(G:G,59,K:K)</f>
        <v>421791.88358866901</v>
      </c>
      <c r="E66" s="458">
        <f t="shared" ca="1" si="1"/>
        <v>8574370.7869477179</v>
      </c>
      <c r="F66" s="442"/>
      <c r="G66" s="470">
        <f t="shared" si="8"/>
        <v>5</v>
      </c>
      <c r="H66" s="470">
        <v>59</v>
      </c>
      <c r="I66" s="455">
        <f t="shared" ca="1" si="5"/>
        <v>4190425.9323518449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17460.108051466017</v>
      </c>
      <c r="L66" s="455">
        <f t="shared" ca="1" si="3"/>
        <v>4207886.0404033111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8574370.7869477179</v>
      </c>
      <c r="C67" s="458">
        <f t="shared" si="0"/>
        <v>198241.13694716871</v>
      </c>
      <c r="D67" s="458">
        <f t="shared" ref="D67:D71" ca="1" si="9">SUMIF(G:G,60,K:K)</f>
        <v>433229.16405972687</v>
      </c>
      <c r="E67" s="458">
        <f t="shared" ca="1" si="1"/>
        <v>8809358.8140602764</v>
      </c>
      <c r="F67" s="442"/>
      <c r="G67" s="470">
        <f t="shared" si="8"/>
        <v>5</v>
      </c>
      <c r="H67" s="470">
        <v>60</v>
      </c>
      <c r="I67" s="455">
        <f t="shared" ca="1" si="5"/>
        <v>4207886.0404033111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17532.858501680465</v>
      </c>
      <c r="L67" s="455">
        <f t="shared" ca="1" si="3"/>
        <v>4225418.8989049913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8809358.8140602764</v>
      </c>
      <c r="C68" s="458">
        <f t="shared" si="0"/>
        <v>198241.13694716871</v>
      </c>
      <c r="D68" s="458">
        <f t="shared" ca="1" si="9"/>
        <v>433229.16405972687</v>
      </c>
      <c r="E68" s="458">
        <f t="shared" ca="1" si="1"/>
        <v>9044346.8411728349</v>
      </c>
      <c r="F68" s="442"/>
      <c r="G68" s="470">
        <f>G67+1</f>
        <v>6</v>
      </c>
      <c r="H68" s="470">
        <v>61</v>
      </c>
      <c r="I68" s="455">
        <f t="shared" ca="1" si="5"/>
        <v>4225418.8989049913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17605.912078770798</v>
      </c>
      <c r="L68" s="455">
        <f t="shared" ca="1" si="3"/>
        <v>4243024.8109837621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9044346.8411728349</v>
      </c>
      <c r="C69" s="458">
        <f t="shared" si="0"/>
        <v>198241.13694716871</v>
      </c>
      <c r="D69" s="458">
        <f t="shared" ca="1" si="9"/>
        <v>433229.16405972687</v>
      </c>
      <c r="E69" s="458">
        <f t="shared" ca="1" si="1"/>
        <v>9279334.8682853933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4243024.8109837621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17679.270045765676</v>
      </c>
      <c r="L69" s="455">
        <f t="shared" ca="1" si="3"/>
        <v>4260704.0810295278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9279334.8682853933</v>
      </c>
      <c r="C70" s="458">
        <f t="shared" si="0"/>
        <v>198241.13694716871</v>
      </c>
      <c r="D70" s="458">
        <f t="shared" ca="1" si="9"/>
        <v>433229.16405972687</v>
      </c>
      <c r="E70" s="458">
        <f t="shared" ca="1" si="1"/>
        <v>9514322.8953979518</v>
      </c>
      <c r="F70" s="442"/>
      <c r="G70" s="470">
        <f t="shared" si="10"/>
        <v>6</v>
      </c>
      <c r="H70" s="470">
        <v>63</v>
      </c>
      <c r="I70" s="455">
        <f t="shared" ca="1" si="5"/>
        <v>4260704.0810295278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17752.933670956365</v>
      </c>
      <c r="L70" s="455">
        <f t="shared" ca="1" si="3"/>
        <v>4278457.0147004845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9514322.8953979518</v>
      </c>
      <c r="C71" s="458">
        <f t="shared" si="0"/>
        <v>198241.13694716871</v>
      </c>
      <c r="D71" s="458">
        <f t="shared" ca="1" si="9"/>
        <v>433229.16405972687</v>
      </c>
      <c r="E71" s="458">
        <f t="shared" ca="1" si="1"/>
        <v>9749310.9225105103</v>
      </c>
      <c r="F71" s="442"/>
      <c r="G71" s="470">
        <f t="shared" si="10"/>
        <v>6</v>
      </c>
      <c r="H71" s="470">
        <v>64</v>
      </c>
      <c r="I71" s="455">
        <f t="shared" ca="1" si="5"/>
        <v>4278457.0147004845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17826.904227918683</v>
      </c>
      <c r="L71" s="455">
        <f t="shared" ca="1" si="3"/>
        <v>4296283.9189284034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4296283.9189284034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17901.182995535015</v>
      </c>
      <c r="L72" s="455">
        <f t="shared" ca="1" si="3"/>
        <v>4314185.1019239388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4314185.1019239388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17975.771258016412</v>
      </c>
      <c r="L73" s="455">
        <f t="shared" ca="1" si="3"/>
        <v>4332160.873181955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4332160.873181955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18050.670304924814</v>
      </c>
      <c r="L74" s="455">
        <f t="shared" ca="1" si="3"/>
        <v>4350211.5434868801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4350211.5434868801</v>
      </c>
      <c r="J75" s="455">
        <f t="array" ref="J75">IFERROR(INDEX('Retirement Calculator'!K:K,MATCH('Lorri 401b'!N75,'Retirement Calculator'!A:A,0),0),0)</f>
        <v>18263.995145597393</v>
      </c>
      <c r="K75" s="455">
        <f t="shared" ca="1" si="2"/>
        <v>18049.781451422012</v>
      </c>
      <c r="L75" s="455">
        <f t="shared" ca="1" si="3"/>
        <v>4349997.3297927044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4349997.3297927044</v>
      </c>
      <c r="J76" s="455">
        <f t="array" ref="J76">IFERROR(INDEX('Retirement Calculator'!K:K,MATCH('Lorri 401b'!N76,'Retirement Calculator'!A:A,0),0),0)</f>
        <v>18263.995145597393</v>
      </c>
      <c r="K76" s="455">
        <f t="shared" ca="1" si="2"/>
        <v>18048.888894362946</v>
      </c>
      <c r="L76" s="455">
        <f t="shared" ca="1" si="3"/>
        <v>4349782.2235414702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4349782.2235414702</v>
      </c>
      <c r="J77" s="455">
        <f t="array" ref="J77">IFERROR(INDEX('Retirement Calculator'!K:K,MATCH('Lorri 401b'!N77,'Retirement Calculator'!A:A,0),0),0)</f>
        <v>18263.995145597393</v>
      </c>
      <c r="K77" s="455">
        <f t="shared" ca="1" si="2"/>
        <v>18047.992618316137</v>
      </c>
      <c r="L77" s="455">
        <f t="shared" ca="1" si="3"/>
        <v>4349566.2210141886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4349566.2210141886</v>
      </c>
      <c r="J78" s="455">
        <f t="array" ref="J78">IFERROR(INDEX('Retirement Calculator'!K:K,MATCH('Lorri 401b'!N78,'Retirement Calculator'!A:A,0),0),0)</f>
        <v>18263.995145597393</v>
      </c>
      <c r="K78" s="455">
        <f t="shared" ca="1" si="2"/>
        <v>18047.092607785795</v>
      </c>
      <c r="L78" s="455">
        <f t="shared" ca="1" si="3"/>
        <v>4349349.3184763771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4349349.3184763771</v>
      </c>
      <c r="J79" s="455">
        <f t="array" ref="J79">IFERROR(INDEX('Retirement Calculator'!K:K,MATCH('Lorri 401b'!N79,'Retirement Calculator'!A:A,0),0),0)</f>
        <v>18263.995145597393</v>
      </c>
      <c r="K79" s="455">
        <f t="shared" ca="1" si="2"/>
        <v>18046.188847211582</v>
      </c>
      <c r="L79" s="455">
        <f t="shared" ca="1" si="3"/>
        <v>4349131.5121779907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4349131.5121779907</v>
      </c>
      <c r="J80" s="455">
        <f t="array" ref="J80">IFERROR(INDEX('Retirement Calculator'!K:K,MATCH('Lorri 401b'!N80,'Retirement Calculator'!A:A,0),0),0)</f>
        <v>18263.995145597393</v>
      </c>
      <c r="K80" s="455">
        <f t="shared" ca="1" si="2"/>
        <v>18045.281320968304</v>
      </c>
      <c r="L80" s="455">
        <f t="shared" ca="1" si="3"/>
        <v>4348912.7983533619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4348912.7983533619</v>
      </c>
      <c r="J81" s="455">
        <f t="array" ref="J81">IFERROR(INDEX('Retirement Calculator'!K:K,MATCH('Lorri 401b'!N81,'Retirement Calculator'!A:A,0),0),0)</f>
        <v>18263.995145597393</v>
      </c>
      <c r="K81" s="455">
        <f t="shared" ca="1" si="2"/>
        <v>18044.370013365686</v>
      </c>
      <c r="L81" s="455">
        <f t="shared" ca="1" si="3"/>
        <v>4348693.1732211299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4348693.1732211299</v>
      </c>
      <c r="J82" s="455">
        <f t="array" ref="J82">IFERROR(INDEX('Retirement Calculator'!K:K,MATCH('Lorri 401b'!N82,'Retirement Calculator'!A:A,0),0),0)</f>
        <v>18263.995145597393</v>
      </c>
      <c r="K82" s="455">
        <f t="shared" ca="1" si="2"/>
        <v>18043.454908648051</v>
      </c>
      <c r="L82" s="455">
        <f t="shared" ca="1" si="3"/>
        <v>4348472.6329841809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4348472.6329841809</v>
      </c>
      <c r="J83" s="455">
        <f t="array" ref="J83">IFERROR(INDEX('Retirement Calculator'!K:K,MATCH('Lorri 401b'!N83,'Retirement Calculator'!A:A,0),0),0)</f>
        <v>18263.995145597393</v>
      </c>
      <c r="K83" s="455">
        <f t="shared" ca="1" si="2"/>
        <v>18042.535990994096</v>
      </c>
      <c r="L83" s="455">
        <f t="shared" ca="1" si="3"/>
        <v>4348251.1738295779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4348251.1738295779</v>
      </c>
      <c r="J84" s="455">
        <f t="array" ref="J84">IFERROR(INDEX('Retirement Calculator'!K:K,MATCH('Lorri 401b'!N84,'Retirement Calculator'!A:A,0),0),0)</f>
        <v>18263.995145597393</v>
      </c>
      <c r="K84" s="455">
        <f t="shared" ca="1" si="2"/>
        <v>18041.613244516586</v>
      </c>
      <c r="L84" s="455">
        <f t="shared" ca="1" si="3"/>
        <v>4348028.7919284971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4348028.7919284971</v>
      </c>
      <c r="J85" s="455">
        <f t="array" ref="J85">IFERROR(INDEX('Retirement Calculator'!K:K,MATCH('Lorri 401b'!N85,'Retirement Calculator'!A:A,0),0),0)</f>
        <v>18263.995145597393</v>
      </c>
      <c r="K85" s="455">
        <f t="shared" ca="1" si="2"/>
        <v>18040.686653262081</v>
      </c>
      <c r="L85" s="455">
        <f t="shared" ca="1" si="3"/>
        <v>4347805.4834361617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4347805.4834361617</v>
      </c>
      <c r="J86" s="455">
        <f t="array" ref="J86">IFERROR(INDEX('Retirement Calculator'!K:K,MATCH('Lorri 401b'!N86,'Retirement Calculator'!A:A,0),0),0)</f>
        <v>18263.995145597393</v>
      </c>
      <c r="K86" s="455">
        <f t="shared" ca="1" si="2"/>
        <v>18039.756201210683</v>
      </c>
      <c r="L86" s="455">
        <f t="shared" ca="1" si="3"/>
        <v>4347581.2444917746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4347581.2444917746</v>
      </c>
      <c r="J87" s="455">
        <f t="array" ref="J87">IFERROR(INDEX('Retirement Calculator'!K:K,MATCH('Lorri 401b'!N87,'Retirement Calculator'!A:A,0),0),0)</f>
        <v>18263.995145597393</v>
      </c>
      <c r="K87" s="455">
        <f t="shared" ca="1" si="2"/>
        <v>18038.821872275737</v>
      </c>
      <c r="L87" s="455">
        <f t="shared" ca="1" si="3"/>
        <v>4347356.0712184524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4347356.0712184524</v>
      </c>
      <c r="J88" s="455">
        <f t="array" ref="J88">IFERROR(INDEX('Retirement Calculator'!K:K,MATCH('Lorri 401b'!N88,'Retirement Calculator'!A:A,0),0),0)</f>
        <v>18263.995145597393</v>
      </c>
      <c r="K88" s="455">
        <f t="shared" ca="1" si="2"/>
        <v>18037.883650303564</v>
      </c>
      <c r="L88" s="455">
        <f t="shared" ca="1" si="3"/>
        <v>4347129.9597231587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4347129.9597231587</v>
      </c>
      <c r="J89" s="455">
        <f t="array" ref="J89">IFERROR(INDEX('Retirement Calculator'!K:K,MATCH('Lorri 401b'!N89,'Retirement Calculator'!A:A,0),0),0)</f>
        <v>18263.995145597393</v>
      </c>
      <c r="K89" s="455">
        <f t="shared" ca="1" si="2"/>
        <v>18036.941519073171</v>
      </c>
      <c r="L89" s="455">
        <f t="shared" ca="1" si="3"/>
        <v>4346902.9060966345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4346902.9060966345</v>
      </c>
      <c r="J90" s="455">
        <f t="array" ref="J90">IFERROR(INDEX('Retirement Calculator'!K:K,MATCH('Lorri 401b'!N90,'Retirement Calculator'!A:A,0),0),0)</f>
        <v>18263.995145597393</v>
      </c>
      <c r="K90" s="455">
        <f t="shared" ca="1" si="2"/>
        <v>18035.995462295989</v>
      </c>
      <c r="L90" s="455">
        <f t="shared" ca="1" si="3"/>
        <v>4346674.9064133326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4346674.9064133326</v>
      </c>
      <c r="J91" s="455">
        <f t="array" ref="J91">IFERROR(INDEX('Retirement Calculator'!K:K,MATCH('Lorri 401b'!N91,'Retirement Calculator'!A:A,0),0),0)</f>
        <v>18263.995145597393</v>
      </c>
      <c r="K91" s="455">
        <f t="shared" ca="1" si="2"/>
        <v>18035.045463615563</v>
      </c>
      <c r="L91" s="455">
        <f t="shared" ca="1" si="3"/>
        <v>4346445.9567313511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4346445.9567313511</v>
      </c>
      <c r="J92" s="455">
        <f t="array" ref="J92">IFERROR(INDEX('Retirement Calculator'!K:K,MATCH('Lorri 401b'!N92,'Retirement Calculator'!A:A,0),0),0)</f>
        <v>18263.995145597393</v>
      </c>
      <c r="K92" s="455">
        <f t="shared" ca="1" si="2"/>
        <v>18034.091506607307</v>
      </c>
      <c r="L92" s="455">
        <f t="shared" ca="1" si="3"/>
        <v>4346216.0530923605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4346216.0530923605</v>
      </c>
      <c r="J93" s="455">
        <f t="array" ref="J93">IFERROR(INDEX('Retirement Calculator'!K:K,MATCH('Lorri 401b'!N93,'Retirement Calculator'!A:A,0),0),0)</f>
        <v>18263.995145597393</v>
      </c>
      <c r="K93" s="455">
        <f t="shared" ca="1" si="2"/>
        <v>18033.133574778178</v>
      </c>
      <c r="L93" s="455">
        <f t="shared" ca="1" si="3"/>
        <v>4345985.1915215412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4345985.1915215412</v>
      </c>
      <c r="J94" s="455">
        <f t="array" ref="J94">IFERROR(INDEX('Retirement Calculator'!K:K,MATCH('Lorri 401b'!N94,'Retirement Calculator'!A:A,0),0),0)</f>
        <v>18263.995145597393</v>
      </c>
      <c r="K94" s="455">
        <f t="shared" ca="1" si="2"/>
        <v>18032.17165156643</v>
      </c>
      <c r="L94" s="455">
        <f t="shared" ca="1" si="3"/>
        <v>4345753.3680275101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4345753.3680275101</v>
      </c>
      <c r="J95" s="455">
        <f t="array" ref="J95">IFERROR(INDEX('Retirement Calculator'!K:K,MATCH('Lorri 401b'!N95,'Retirement Calculator'!A:A,0),0),0)</f>
        <v>18263.995145597393</v>
      </c>
      <c r="K95" s="455">
        <f t="shared" ca="1" si="2"/>
        <v>18031.205720341302</v>
      </c>
      <c r="L95" s="455">
        <f t="shared" ca="1" si="3"/>
        <v>4345520.5786022544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4345520.5786022544</v>
      </c>
      <c r="J96" s="455">
        <f t="array" ref="J96">IFERROR(INDEX('Retirement Calculator'!K:K,MATCH('Lorri 401b'!N96,'Retirement Calculator'!A:A,0),0),0)</f>
        <v>18263.995145597393</v>
      </c>
      <c r="K96" s="455">
        <f t="shared" ca="1" si="2"/>
        <v>18030.235764402736</v>
      </c>
      <c r="L96" s="455">
        <f t="shared" ca="1" si="3"/>
        <v>4345286.8192210598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4345286.8192210598</v>
      </c>
      <c r="J97" s="455">
        <f t="array" ref="J97">IFERROR(INDEX('Retirement Calculator'!K:K,MATCH('Lorri 401b'!N97,'Retirement Calculator'!A:A,0),0),0)</f>
        <v>18263.995145597393</v>
      </c>
      <c r="K97" s="455">
        <f t="shared" ca="1" si="2"/>
        <v>18029.261766981093</v>
      </c>
      <c r="L97" s="455">
        <f t="shared" ca="1" si="3"/>
        <v>4345052.0858424436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4345052.0858424436</v>
      </c>
      <c r="J98" s="455">
        <f t="array" ref="J98">IFERROR(INDEX('Retirement Calculator'!K:K,MATCH('Lorri 401b'!N98,'Retirement Calculator'!A:A,0),0),0)</f>
        <v>18263.995145597393</v>
      </c>
      <c r="K98" s="455">
        <f t="shared" ca="1" si="2"/>
        <v>18028.283711236858</v>
      </c>
      <c r="L98" s="455">
        <f t="shared" ca="1" si="3"/>
        <v>4344816.374408083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4344816.374408083</v>
      </c>
      <c r="J99" s="455">
        <f t="array" ref="J99">IFERROR(INDEX('Retirement Calculator'!K:K,MATCH('Lorri 401b'!N99,'Retirement Calculator'!A:A,0),0),0)</f>
        <v>18263.995145597393</v>
      </c>
      <c r="K99" s="455">
        <f t="shared" ca="1" si="2"/>
        <v>18027.301580260355</v>
      </c>
      <c r="L99" s="455">
        <f t="shared" ca="1" si="3"/>
        <v>4344579.680842746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4344579.680842746</v>
      </c>
      <c r="J100" s="455">
        <f t="array" ref="J100">IFERROR(INDEX('Retirement Calculator'!K:K,MATCH('Lorri 401b'!N100,'Retirement Calculator'!A:A,0),0),0)</f>
        <v>18263.995145597393</v>
      </c>
      <c r="K100" s="455">
        <f t="shared" ca="1" si="2"/>
        <v>18026.315357071453</v>
      </c>
      <c r="L100" s="455">
        <f t="shared" ca="1" si="3"/>
        <v>4344342.0010542199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4344342.0010542199</v>
      </c>
      <c r="J101" s="455">
        <f t="array" ref="J101">IFERROR(INDEX('Retirement Calculator'!K:K,MATCH('Lorri 401b'!N101,'Retirement Calculator'!A:A,0),0),0)</f>
        <v>18263.995145597393</v>
      </c>
      <c r="K101" s="455">
        <f t="shared" ca="1" si="2"/>
        <v>18025.325024619258</v>
      </c>
      <c r="L101" s="455">
        <f t="shared" ca="1" si="3"/>
        <v>4344103.3309332421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4344103.3309332421</v>
      </c>
      <c r="J102" s="455">
        <f t="array" ref="J102">IFERROR(INDEX('Retirement Calculator'!K:K,MATCH('Lorri 401b'!N102,'Retirement Calculator'!A:A,0),0),0)</f>
        <v>18263.995145597393</v>
      </c>
      <c r="K102" s="455">
        <f t="shared" ca="1" si="2"/>
        <v>18024.330565781853</v>
      </c>
      <c r="L102" s="455">
        <f t="shared" ca="1" si="3"/>
        <v>4343863.6663534269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4343863.6663534269</v>
      </c>
      <c r="J103" s="455">
        <f t="array" ref="J103">IFERROR(INDEX('Retirement Calculator'!K:K,MATCH('Lorri 401b'!N103,'Retirement Calculator'!A:A,0),0),0)</f>
        <v>18263.995145597393</v>
      </c>
      <c r="K103" s="455">
        <f t="shared" ca="1" si="2"/>
        <v>18023.331963365956</v>
      </c>
      <c r="L103" s="455">
        <f t="shared" ca="1" si="3"/>
        <v>4343623.0031711953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4343623.0031711953</v>
      </c>
      <c r="J104" s="455">
        <f t="array" ref="J104">IFERROR(INDEX('Retirement Calculator'!K:K,MATCH('Lorri 401b'!N104,'Retirement Calculator'!A:A,0),0),0)</f>
        <v>18263.995145597393</v>
      </c>
      <c r="K104" s="455">
        <f t="shared" ca="1" si="2"/>
        <v>18022.329200106658</v>
      </c>
      <c r="L104" s="455">
        <f t="shared" ca="1" si="3"/>
        <v>4343381.3372257045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4343381.3372257045</v>
      </c>
      <c r="J105" s="455">
        <f t="array" ref="J105">IFERROR(INDEX('Retirement Calculator'!K:K,MATCH('Lorri 401b'!N105,'Retirement Calculator'!A:A,0),0),0)</f>
        <v>16520.094745597391</v>
      </c>
      <c r="K105" s="455">
        <f t="shared" ca="1" si="2"/>
        <v>18028.588510333779</v>
      </c>
      <c r="L105" s="455">
        <f t="shared" ca="1" si="3"/>
        <v>4344889.8309904402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4344889.8309904402</v>
      </c>
      <c r="J106" s="455">
        <f t="array" ref="J106">IFERROR(INDEX('Retirement Calculator'!K:K,MATCH('Lorri 401b'!N106,'Retirement Calculator'!A:A,0),0),0)</f>
        <v>16520.094745597391</v>
      </c>
      <c r="K106" s="455">
        <f t="shared" ca="1" si="2"/>
        <v>18034.873901020175</v>
      </c>
      <c r="L106" s="455">
        <f t="shared" ca="1" si="3"/>
        <v>4346404.6101458622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4346404.6101458622</v>
      </c>
      <c r="J107" s="455">
        <f t="array" ref="J107">IFERROR(INDEX('Retirement Calculator'!K:K,MATCH('Lorri 401b'!N107,'Retirement Calculator'!A:A,0),0),0)</f>
        <v>16520.094745597391</v>
      </c>
      <c r="K107" s="455">
        <f t="shared" ca="1" si="2"/>
        <v>18041.185480834436</v>
      </c>
      <c r="L107" s="455">
        <f t="shared" ca="1" si="3"/>
        <v>4347925.7008810984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4347925.7008810984</v>
      </c>
      <c r="J108" s="455">
        <f t="array" ref="J108">IFERROR(INDEX('Retirement Calculator'!K:K,MATCH('Lorri 401b'!N108,'Retirement Calculator'!A:A,0),0),0)</f>
        <v>16520.094745597391</v>
      </c>
      <c r="K108" s="455">
        <f t="shared" ca="1" si="2"/>
        <v>18047.523358897917</v>
      </c>
      <c r="L108" s="455">
        <f t="shared" ca="1" si="3"/>
        <v>4349453.1294943988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4349453.1294943988</v>
      </c>
      <c r="J109" s="455">
        <f t="array" ref="J109">IFERROR(INDEX('Retirement Calculator'!K:K,MATCH('Lorri 401b'!N109,'Retirement Calculator'!A:A,0),0),0)</f>
        <v>16520.094745597391</v>
      </c>
      <c r="K109" s="455">
        <f t="shared" ca="1" si="2"/>
        <v>18053.887644786671</v>
      </c>
      <c r="L109" s="455">
        <f t="shared" ca="1" si="3"/>
        <v>4350986.9223935874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4350986.9223935874</v>
      </c>
      <c r="J110" s="455">
        <f t="array" ref="J110">IFERROR(INDEX('Retirement Calculator'!K:K,MATCH('Lorri 401b'!N110,'Retirement Calculator'!A:A,0),0),0)</f>
        <v>16520.094745597391</v>
      </c>
      <c r="K110" s="455">
        <f t="shared" ca="1" si="2"/>
        <v>18060.278448533289</v>
      </c>
      <c r="L110" s="455">
        <f t="shared" ca="1" si="3"/>
        <v>4352527.1060965229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4352527.1060965229</v>
      </c>
      <c r="J111" s="455">
        <f t="array" ref="J111">IFERROR(INDEX('Retirement Calculator'!K:K,MATCH('Lorri 401b'!N111,'Retirement Calculator'!A:A,0),0),0)</f>
        <v>16520.094745597391</v>
      </c>
      <c r="K111" s="455">
        <f t="shared" ca="1" si="2"/>
        <v>18066.695880628853</v>
      </c>
      <c r="L111" s="455">
        <f t="shared" ca="1" si="3"/>
        <v>4354073.7072315542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4354073.7072315542</v>
      </c>
      <c r="J112" s="455">
        <f t="array" ref="J112">IFERROR(INDEX('Retirement Calculator'!K:K,MATCH('Lorri 401b'!N112,'Retirement Calculator'!A:A,0),0),0)</f>
        <v>16520.094745597391</v>
      </c>
      <c r="K112" s="455">
        <f t="shared" ca="1" si="2"/>
        <v>18073.140052024817</v>
      </c>
      <c r="L112" s="455">
        <f t="shared" ca="1" si="3"/>
        <v>4355626.7525379816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4355626.7525379816</v>
      </c>
      <c r="J113" s="455">
        <f t="array" ref="J113">IFERROR(INDEX('Retirement Calculator'!K:K,MATCH('Lorri 401b'!N113,'Retirement Calculator'!A:A,0),0),0)</f>
        <v>16520.094745597391</v>
      </c>
      <c r="K113" s="455">
        <f t="shared" ca="1" si="2"/>
        <v>18079.611074134933</v>
      </c>
      <c r="L113" s="455">
        <f t="shared" ca="1" si="3"/>
        <v>4357186.2688665185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4357186.2688665185</v>
      </c>
      <c r="J114" s="455">
        <f t="array" ref="J114">IFERROR(INDEX('Retirement Calculator'!K:K,MATCH('Lorri 401b'!N114,'Retirement Calculator'!A:A,0),0),0)</f>
        <v>16520.094745597391</v>
      </c>
      <c r="K114" s="455">
        <f t="shared" ca="1" si="2"/>
        <v>18086.10905883717</v>
      </c>
      <c r="L114" s="455">
        <f t="shared" ca="1" si="3"/>
        <v>4358752.2831797581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4358752.2831797581</v>
      </c>
      <c r="J115" s="455">
        <f t="array" ref="J115">IFERROR(INDEX('Retirement Calculator'!K:K,MATCH('Lorri 401b'!N115,'Retirement Calculator'!A:A,0),0),0)</f>
        <v>16520.094745597391</v>
      </c>
      <c r="K115" s="455">
        <f t="shared" ca="1" si="2"/>
        <v>18092.634118475667</v>
      </c>
      <c r="L115" s="455">
        <f t="shared" ca="1" si="3"/>
        <v>4360324.8225526363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4360324.8225526363</v>
      </c>
      <c r="J116" s="455">
        <f t="array" ref="J116">IFERROR(INDEX('Retirement Calculator'!K:K,MATCH('Lorri 401b'!N116,'Retirement Calculator'!A:A,0),0),0)</f>
        <v>16520.094745597391</v>
      </c>
      <c r="K116" s="455">
        <f t="shared" ca="1" si="2"/>
        <v>18099.186365862661</v>
      </c>
      <c r="L116" s="455">
        <f t="shared" ca="1" si="3"/>
        <v>4361903.9141729008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4361903.9141729008</v>
      </c>
      <c r="J117" s="455">
        <f t="array" ref="J117">IFERROR(INDEX('Retirement Calculator'!K:K,MATCH('Lorri 401b'!N117,'Retirement Calculator'!A:A,0),0),0)</f>
        <v>16520.094745597391</v>
      </c>
      <c r="K117" s="455">
        <f t="shared" ca="1" si="2"/>
        <v>18105.76591428043</v>
      </c>
      <c r="L117" s="455">
        <f t="shared" ca="1" si="3"/>
        <v>4363489.585341583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4363489.585341583</v>
      </c>
      <c r="J118" s="455">
        <f t="array" ref="J118">IFERROR(INDEX('Retirement Calculator'!K:K,MATCH('Lorri 401b'!N118,'Retirement Calculator'!A:A,0),0),0)</f>
        <v>16520.094745597391</v>
      </c>
      <c r="K118" s="455">
        <f t="shared" ca="1" si="2"/>
        <v>18112.372877483271</v>
      </c>
      <c r="L118" s="455">
        <f t="shared" ca="1" si="3"/>
        <v>4365081.8634734685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4365081.8634734685</v>
      </c>
      <c r="J119" s="455">
        <f t="array" ref="J119">IFERROR(INDEX('Retirement Calculator'!K:K,MATCH('Lorri 401b'!N119,'Retirement Calculator'!A:A,0),0),0)</f>
        <v>16520.094745597391</v>
      </c>
      <c r="K119" s="455">
        <f t="shared" ca="1" si="2"/>
        <v>18119.007369699462</v>
      </c>
      <c r="L119" s="455">
        <f t="shared" ca="1" si="3"/>
        <v>4366680.7760975705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4366680.7760975705</v>
      </c>
      <c r="J120" s="455">
        <f t="array" ref="J120">IFERROR(INDEX('Retirement Calculator'!K:K,MATCH('Lorri 401b'!N120,'Retirement Calculator'!A:A,0),0),0)</f>
        <v>16520.094745597391</v>
      </c>
      <c r="K120" s="455">
        <f t="shared" ca="1" si="2"/>
        <v>18125.669505633221</v>
      </c>
      <c r="L120" s="455">
        <f t="shared" ca="1" si="3"/>
        <v>4368286.3508576062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4368286.3508576062</v>
      </c>
      <c r="J121" s="455">
        <f t="array" ref="J121">IFERROR(INDEX('Retirement Calculator'!K:K,MATCH('Lorri 401b'!N121,'Retirement Calculator'!A:A,0),0),0)</f>
        <v>16520.094745597391</v>
      </c>
      <c r="K121" s="455">
        <f t="shared" ca="1" si="2"/>
        <v>18132.359400466703</v>
      </c>
      <c r="L121" s="455">
        <f t="shared" ca="1" si="3"/>
        <v>4369898.6155124754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4369898.6155124754</v>
      </c>
      <c r="J122" s="455">
        <f t="array" ref="J122">IFERROR(INDEX('Retirement Calculator'!K:K,MATCH('Lorri 401b'!N122,'Retirement Calculator'!A:A,0),0),0)</f>
        <v>16520.094745597391</v>
      </c>
      <c r="K122" s="455">
        <f t="shared" ca="1" si="2"/>
        <v>18139.07716986199</v>
      </c>
      <c r="L122" s="455">
        <f t="shared" ca="1" si="3"/>
        <v>4371517.5979367392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4371517.5979367392</v>
      </c>
      <c r="J123" s="455">
        <f t="array" ref="J123">IFERROR(INDEX('Retirement Calculator'!K:K,MATCH('Lorri 401b'!N123,'Retirement Calculator'!A:A,0),0),0)</f>
        <v>16520.094745597391</v>
      </c>
      <c r="K123" s="455">
        <f t="shared" ca="1" si="2"/>
        <v>18145.822929963088</v>
      </c>
      <c r="L123" s="455">
        <f t="shared" ca="1" si="3"/>
        <v>4373143.3261211049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4373143.3261211049</v>
      </c>
      <c r="J124" s="455">
        <f t="array" ref="J124">IFERROR(INDEX('Retirement Calculator'!K:K,MATCH('Lorri 401b'!N124,'Retirement Calculator'!A:A,0),0),0)</f>
        <v>16520.094745597391</v>
      </c>
      <c r="K124" s="455">
        <f t="shared" ca="1" si="2"/>
        <v>18152.596797397946</v>
      </c>
      <c r="L124" s="455">
        <f t="shared" ca="1" si="3"/>
        <v>4374775.8281729054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4374775.8281729054</v>
      </c>
      <c r="J125" s="455">
        <f t="array" ref="J125">IFERROR(INDEX('Retirement Calculator'!K:K,MATCH('Lorri 401b'!N125,'Retirement Calculator'!A:A,0),0),0)</f>
        <v>16520.094745597391</v>
      </c>
      <c r="K125" s="455">
        <f t="shared" ca="1" si="2"/>
        <v>18159.398889280448</v>
      </c>
      <c r="L125" s="455">
        <f t="shared" ca="1" si="3"/>
        <v>4376415.1323165884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4376415.1323165884</v>
      </c>
      <c r="J126" s="455">
        <f t="array" ref="J126">IFERROR(INDEX('Retirement Calculator'!K:K,MATCH('Lorri 401b'!N126,'Retirement Calculator'!A:A,0),0),0)</f>
        <v>16520.094745597391</v>
      </c>
      <c r="K126" s="455">
        <f t="shared" ca="1" si="2"/>
        <v>18166.229323212461</v>
      </c>
      <c r="L126" s="455">
        <f t="shared" ca="1" si="3"/>
        <v>4378061.2668942027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4378061.2668942027</v>
      </c>
      <c r="J127" s="455">
        <f t="array" ref="J127">IFERROR(INDEX('Retirement Calculator'!K:K,MATCH('Lorri 401b'!N127,'Retirement Calculator'!A:A,0),0),0)</f>
        <v>16520.094745597391</v>
      </c>
      <c r="K127" s="455">
        <f t="shared" ca="1" si="2"/>
        <v>18173.088217285855</v>
      </c>
      <c r="L127" s="455">
        <f t="shared" ca="1" si="3"/>
        <v>4379714.2603658903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4379714.2603658903</v>
      </c>
      <c r="J128" s="455">
        <f t="array" ref="J128">IFERROR(INDEX('Retirement Calculator'!K:K,MATCH('Lorri 401b'!N128,'Retirement Calculator'!A:A,0),0),0)</f>
        <v>16520.094745597391</v>
      </c>
      <c r="K128" s="455">
        <f t="shared" ca="1" si="2"/>
        <v>18179.975690084553</v>
      </c>
      <c r="L128" s="455">
        <f t="shared" ca="1" si="3"/>
        <v>4381374.141310377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4381374.141310377</v>
      </c>
      <c r="J129" s="455">
        <f t="array" ref="J129">IFERROR(INDEX('Retirement Calculator'!K:K,MATCH('Lorri 401b'!N129,'Retirement Calculator'!A:A,0),0),0)</f>
        <v>16520.094745597391</v>
      </c>
      <c r="K129" s="455">
        <f t="shared" ca="1" si="2"/>
        <v>18186.891860686581</v>
      </c>
      <c r="L129" s="455">
        <f t="shared" ca="1" si="3"/>
        <v>4383040.9384254655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4383040.9384254655</v>
      </c>
      <c r="J130" s="455">
        <f t="array" ref="J130">IFERROR(INDEX('Retirement Calculator'!K:K,MATCH('Lorri 401b'!N130,'Retirement Calculator'!A:A,0),0),0)</f>
        <v>16520.094745597391</v>
      </c>
      <c r="K130" s="455">
        <f t="shared" ca="1" si="2"/>
        <v>18193.836848666117</v>
      </c>
      <c r="L130" s="455">
        <f t="shared" ca="1" si="3"/>
        <v>4384714.6805285336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4384714.6805285336</v>
      </c>
      <c r="J131" s="455">
        <f t="array" ref="J131">IFERROR(INDEX('Retirement Calculator'!K:K,MATCH('Lorri 401b'!N131,'Retirement Calculator'!A:A,0),0),0)</f>
        <v>16520.094745597391</v>
      </c>
      <c r="K131" s="455">
        <f t="shared" ca="1" si="2"/>
        <v>18200.810774095567</v>
      </c>
      <c r="L131" s="455">
        <f t="shared" ca="1" si="3"/>
        <v>4386395.3965570312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4386395.3965570312</v>
      </c>
      <c r="J132" s="455">
        <f t="array" ref="J132">IFERROR(INDEX('Retirement Calculator'!K:K,MATCH('Lorri 401b'!N132,'Retirement Calculator'!A:A,0),0),0)</f>
        <v>16520.094745597391</v>
      </c>
      <c r="K132" s="455">
        <f t="shared" ca="1" si="2"/>
        <v>18207.813757547639</v>
      </c>
      <c r="L132" s="455">
        <f t="shared" ca="1" si="3"/>
        <v>4388083.1155689806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4388083.1155689806</v>
      </c>
      <c r="J133" s="455">
        <f t="array" ref="J133">IFERROR(INDEX('Retirement Calculator'!K:K,MATCH('Lorri 401b'!N133,'Retirement Calculator'!A:A,0),0),0)</f>
        <v>16520.094745597391</v>
      </c>
      <c r="K133" s="455">
        <f t="shared" ca="1" si="2"/>
        <v>18214.845920097428</v>
      </c>
      <c r="L133" s="455">
        <f t="shared" ca="1" si="3"/>
        <v>4389777.8667434799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4389777.8667434799</v>
      </c>
      <c r="J134" s="455">
        <f t="array" ref="J134">IFERROR(INDEX('Retirement Calculator'!K:K,MATCH('Lorri 401b'!N134,'Retirement Calculator'!A:A,0),0),0)</f>
        <v>16520.094745597391</v>
      </c>
      <c r="K134" s="455">
        <f t="shared" ca="1" si="2"/>
        <v>18221.907383324509</v>
      </c>
      <c r="L134" s="455">
        <f t="shared" ca="1" si="3"/>
        <v>4391479.6793812066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4391479.6793812066</v>
      </c>
      <c r="J135" s="455">
        <f t="array" ref="J135">IFERROR(INDEX('Retirement Calculator'!K:K,MATCH('Lorri 401b'!N135,'Retirement Calculator'!A:A,0),0),0)</f>
        <v>16520.094745597391</v>
      </c>
      <c r="K135" s="455">
        <f t="shared" ca="1" si="2"/>
        <v>18228.998269315038</v>
      </c>
      <c r="L135" s="455">
        <f t="shared" ca="1" si="3"/>
        <v>4393188.5829049237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4393188.5829049237</v>
      </c>
      <c r="J136" s="455">
        <f t="array" ref="J136">IFERROR(INDEX('Retirement Calculator'!K:K,MATCH('Lorri 401b'!N136,'Retirement Calculator'!A:A,0),0),0)</f>
        <v>16520.094745597391</v>
      </c>
      <c r="K136" s="455">
        <f t="shared" ca="1" si="2"/>
        <v>18236.118700663857</v>
      </c>
      <c r="L136" s="455">
        <f t="shared" ca="1" si="3"/>
        <v>4394904.6068599895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4394904.6068599895</v>
      </c>
      <c r="J137" s="455">
        <f t="array" ref="J137">IFERROR(INDEX('Retirement Calculator'!K:K,MATCH('Lorri 401b'!N137,'Retirement Calculator'!A:A,0),0),0)</f>
        <v>16520.094745597391</v>
      </c>
      <c r="K137" s="455">
        <f t="shared" ca="1" si="2"/>
        <v>18243.268800476631</v>
      </c>
      <c r="L137" s="455">
        <f t="shared" ca="1" si="3"/>
        <v>4396627.7809148682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4396627.7809148682</v>
      </c>
      <c r="J138" s="455">
        <f t="array" ref="J138">IFERROR(INDEX('Retirement Calculator'!K:K,MATCH('Lorri 401b'!N138,'Retirement Calculator'!A:A,0),0),0)</f>
        <v>16520.094745597391</v>
      </c>
      <c r="K138" s="455">
        <f t="shared" ca="1" si="2"/>
        <v>18250.44869237196</v>
      </c>
      <c r="L138" s="455">
        <f t="shared" ca="1" si="3"/>
        <v>4398358.1348616425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4398358.1348616425</v>
      </c>
      <c r="J139" s="455">
        <f t="array" ref="J139">IFERROR(INDEX('Retirement Calculator'!K:K,MATCH('Lorri 401b'!N139,'Retirement Calculator'!A:A,0),0),0)</f>
        <v>16520.094745597391</v>
      </c>
      <c r="K139" s="455">
        <f t="shared" ca="1" si="2"/>
        <v>18257.658500483518</v>
      </c>
      <c r="L139" s="455">
        <f t="shared" ca="1" si="3"/>
        <v>4400095.698616528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4400095.698616528</v>
      </c>
      <c r="J140" s="455">
        <f t="array" ref="J140">IFERROR(INDEX('Retirement Calculator'!K:K,MATCH('Lorri 401b'!N140,'Retirement Calculator'!A:A,0),0),0)</f>
        <v>16520.094745597391</v>
      </c>
      <c r="K140" s="455">
        <f t="shared" ca="1" si="2"/>
        <v>18264.898349462208</v>
      </c>
      <c r="L140" s="455">
        <f t="shared" ca="1" si="3"/>
        <v>4401840.5022203922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4401840.5022203922</v>
      </c>
      <c r="J141" s="455">
        <f t="array" ref="J141">IFERROR(INDEX('Retirement Calculator'!K:K,MATCH('Lorri 401b'!N141,'Retirement Calculator'!A:A,0),0),0)</f>
        <v>16520.094745597391</v>
      </c>
      <c r="K141" s="455">
        <f t="shared" ca="1" si="2"/>
        <v>18272.168364478312</v>
      </c>
      <c r="L141" s="455">
        <f t="shared" ca="1" si="3"/>
        <v>4403592.5758392727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4403592.5758392727</v>
      </c>
      <c r="J142" s="455">
        <f t="array" ref="J142">IFERROR(INDEX('Retirement Calculator'!K:K,MATCH('Lorri 401b'!N142,'Retirement Calculator'!A:A,0),0),0)</f>
        <v>16520.094745597391</v>
      </c>
      <c r="K142" s="455">
        <f t="shared" ca="1" si="2"/>
        <v>18279.468671223643</v>
      </c>
      <c r="L142" s="455">
        <f t="shared" ca="1" si="3"/>
        <v>4405351.949764899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4405351.949764899</v>
      </c>
      <c r="J143" s="455">
        <f t="array" ref="J143">IFERROR(INDEX('Retirement Calculator'!K:K,MATCH('Lorri 401b'!N143,'Retirement Calculator'!A:A,0),0),0)</f>
        <v>16520.094745597391</v>
      </c>
      <c r="K143" s="455">
        <f t="shared" ca="1" si="2"/>
        <v>18286.799395913753</v>
      </c>
      <c r="L143" s="455">
        <f t="shared" ca="1" si="3"/>
        <v>4407118.6544152154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4407118.6544152154</v>
      </c>
      <c r="J144" s="455">
        <f t="array" ref="J144">IFERROR(INDEX('Retirement Calculator'!K:K,MATCH('Lorri 401b'!N144,'Retirement Calculator'!A:A,0),0),0)</f>
        <v>16520.094745597391</v>
      </c>
      <c r="K144" s="455">
        <f t="shared" ca="1" si="2"/>
        <v>18294.160665290074</v>
      </c>
      <c r="L144" s="455">
        <f t="shared" ca="1" si="3"/>
        <v>4408892.720334908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4408892.720334908</v>
      </c>
      <c r="J145" s="455">
        <f t="array" ref="J145">IFERROR(INDEX('Retirement Calculator'!K:K,MATCH('Lorri 401b'!N145,'Retirement Calculator'!A:A,0),0),0)</f>
        <v>16520.094745597391</v>
      </c>
      <c r="K145" s="455">
        <f t="shared" ca="1" si="2"/>
        <v>18301.552606622125</v>
      </c>
      <c r="L145" s="455">
        <f t="shared" ca="1" si="3"/>
        <v>4410674.1781959319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4410674.1781959319</v>
      </c>
      <c r="J146" s="455">
        <f t="array" ref="J146">IFERROR(INDEX('Retirement Calculator'!K:K,MATCH('Lorri 401b'!N146,'Retirement Calculator'!A:A,0),0),0)</f>
        <v>16520.094745597391</v>
      </c>
      <c r="K146" s="455">
        <f t="shared" ca="1" si="2"/>
        <v>18308.975347709726</v>
      </c>
      <c r="L146" s="455">
        <f t="shared" ca="1" si="3"/>
        <v>4412463.058798044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4412463.058798044</v>
      </c>
      <c r="J147" s="455">
        <f t="array" ref="J147">IFERROR(INDEX('Retirement Calculator'!K:K,MATCH('Lorri 401b'!N147,'Retirement Calculator'!A:A,0),0),0)</f>
        <v>16520.094745597391</v>
      </c>
      <c r="K147" s="455">
        <f t="shared" ca="1" si="2"/>
        <v>18316.429016885191</v>
      </c>
      <c r="L147" s="455">
        <f t="shared" ca="1" si="3"/>
        <v>4414259.3930693315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4414259.3930693315</v>
      </c>
      <c r="J148" s="455">
        <f t="array" ref="J148">IFERROR(INDEX('Retirement Calculator'!K:K,MATCH('Lorri 401b'!N148,'Retirement Calculator'!A:A,0),0),0)</f>
        <v>16520.094745597391</v>
      </c>
      <c r="K148" s="455">
        <f t="shared" ca="1" si="2"/>
        <v>18323.913743015557</v>
      </c>
      <c r="L148" s="455">
        <f t="shared" ca="1" si="3"/>
        <v>4416063.2120667491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4416063.2120667491</v>
      </c>
      <c r="J149" s="455">
        <f t="array" ref="J149">IFERROR(INDEX('Retirement Calculator'!K:K,MATCH('Lorri 401b'!N149,'Retirement Calculator'!A:A,0),0),0)</f>
        <v>16520.094745597391</v>
      </c>
      <c r="K149" s="455">
        <f t="shared" ca="1" si="2"/>
        <v>18331.429655504799</v>
      </c>
      <c r="L149" s="455">
        <f t="shared" ca="1" si="3"/>
        <v>4417874.5469766557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4417874.5469766557</v>
      </c>
      <c r="J150" s="455">
        <f t="array" ref="J150">IFERROR(INDEX('Retirement Calculator'!K:K,MATCH('Lorri 401b'!N150,'Retirement Calculator'!A:A,0),0),0)</f>
        <v>16520.094745597391</v>
      </c>
      <c r="K150" s="455">
        <f t="shared" ca="1" si="2"/>
        <v>18338.976884296073</v>
      </c>
      <c r="L150" s="455">
        <f t="shared" ca="1" si="3"/>
        <v>4419693.4291153541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4419693.4291153541</v>
      </c>
      <c r="J151" s="455">
        <f t="array" ref="J151">IFERROR(INDEX('Retirement Calculator'!K:K,MATCH('Lorri 401b'!N151,'Retirement Calculator'!A:A,0),0),0)</f>
        <v>16520.094745597391</v>
      </c>
      <c r="K151" s="455">
        <f t="shared" ca="1" si="2"/>
        <v>18346.555559873985</v>
      </c>
      <c r="L151" s="455">
        <f t="shared" ca="1" si="3"/>
        <v>4421519.8899296299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4421519.8899296299</v>
      </c>
      <c r="J152" s="455">
        <f t="array" ref="J152">IFERROR(INDEX('Retirement Calculator'!K:K,MATCH('Lorri 401b'!N152,'Retirement Calculator'!A:A,0),0),0)</f>
        <v>16520.094745597391</v>
      </c>
      <c r="K152" s="455">
        <f t="shared" ca="1" si="2"/>
        <v>18354.165813266802</v>
      </c>
      <c r="L152" s="455">
        <f t="shared" ca="1" si="3"/>
        <v>4423353.9609972993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4423353.9609972993</v>
      </c>
      <c r="J153" s="455">
        <f t="array" ref="J153">IFERROR(INDEX('Retirement Calculator'!K:K,MATCH('Lorri 401b'!N153,'Retirement Calculator'!A:A,0),0),0)</f>
        <v>16520.094745597391</v>
      </c>
      <c r="K153" s="455">
        <f t="shared" ca="1" si="2"/>
        <v>18361.807776048758</v>
      </c>
      <c r="L153" s="455">
        <f t="shared" ca="1" si="3"/>
        <v>4425195.6740277503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4425195.6740277503</v>
      </c>
      <c r="J154" s="455">
        <f t="array" ref="J154">IFERROR(INDEX('Retirement Calculator'!K:K,MATCH('Lorri 401b'!N154,'Retirement Calculator'!A:A,0),0),0)</f>
        <v>16520.094745597391</v>
      </c>
      <c r="K154" s="455">
        <f t="shared" ca="1" si="2"/>
        <v>18369.481580342301</v>
      </c>
      <c r="L154" s="455">
        <f t="shared" ca="1" si="3"/>
        <v>4427045.0608624946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4427045.0608624946</v>
      </c>
      <c r="J155" s="455">
        <f t="array" ref="J155">IFERROR(INDEX('Retirement Calculator'!K:K,MATCH('Lorri 401b'!N155,'Retirement Calculator'!A:A,0),0),0)</f>
        <v>16520.094745597391</v>
      </c>
      <c r="K155" s="455">
        <f t="shared" ca="1" si="2"/>
        <v>18377.187358820403</v>
      </c>
      <c r="L155" s="455">
        <f t="shared" ca="1" si="3"/>
        <v>4428902.1534757176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4428902.1534757176</v>
      </c>
      <c r="J156" s="455">
        <f t="array" ref="J156">IFERROR(INDEX('Retirement Calculator'!K:K,MATCH('Lorri 401b'!N156,'Retirement Calculator'!A:A,0),0),0)</f>
        <v>16520.094745597391</v>
      </c>
      <c r="K156" s="455">
        <f t="shared" ca="1" si="2"/>
        <v>18384.925244708833</v>
      </c>
      <c r="L156" s="455">
        <f t="shared" ca="1" si="3"/>
        <v>4430766.9839748284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4430766.9839748284</v>
      </c>
      <c r="J157" s="455">
        <f t="array" ref="J157">IFERROR(INDEX('Retirement Calculator'!K:K,MATCH('Lorri 401b'!N157,'Retirement Calculator'!A:A,0),0),0)</f>
        <v>16520.094745597391</v>
      </c>
      <c r="K157" s="455">
        <f t="shared" ca="1" si="2"/>
        <v>18392.695371788461</v>
      </c>
      <c r="L157" s="455">
        <f t="shared" ca="1" si="3"/>
        <v>4432639.5846010186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4432639.5846010186</v>
      </c>
      <c r="J158" s="455">
        <f t="array" ref="J158">IFERROR(INDEX('Retirement Calculator'!K:K,MATCH('Lorri 401b'!N158,'Retirement Calculator'!A:A,0),0),0)</f>
        <v>16520.094745597391</v>
      </c>
      <c r="K158" s="455">
        <f t="shared" ca="1" si="2"/>
        <v>18400.497874397588</v>
      </c>
      <c r="L158" s="455">
        <f t="shared" ca="1" si="3"/>
        <v>4434519.9877298186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4434519.9877298186</v>
      </c>
      <c r="J159" s="455">
        <f t="array" ref="J159">IFERROR(INDEX('Retirement Calculator'!K:K,MATCH('Lorri 401b'!N159,'Retirement Calculator'!A:A,0),0),0)</f>
        <v>16520.094745597391</v>
      </c>
      <c r="K159" s="455">
        <f t="shared" ca="1" si="2"/>
        <v>18408.332887434251</v>
      </c>
      <c r="L159" s="455">
        <f t="shared" ca="1" si="3"/>
        <v>4436408.2258716552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4436408.2258716552</v>
      </c>
      <c r="J160" s="455">
        <f t="array" ref="J160">IFERROR(INDEX('Retirement Calculator'!K:K,MATCH('Lorri 401b'!N160,'Retirement Calculator'!A:A,0),0),0)</f>
        <v>16520.094745597391</v>
      </c>
      <c r="K160" s="455">
        <f t="shared" ca="1" si="2"/>
        <v>18416.200546358574</v>
      </c>
      <c r="L160" s="455">
        <f t="shared" ca="1" si="3"/>
        <v>4438304.3316724161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4438304.3316724161</v>
      </c>
      <c r="J161" s="455">
        <f t="array" ref="J161">IFERROR(INDEX('Retirement Calculator'!K:K,MATCH('Lorri 401b'!N161,'Retirement Calculator'!A:A,0),0),0)</f>
        <v>16520.094745597391</v>
      </c>
      <c r="K161" s="455">
        <f t="shared" ca="1" si="2"/>
        <v>18424.100987195077</v>
      </c>
      <c r="L161" s="455">
        <f t="shared" ca="1" si="3"/>
        <v>4440208.3379140133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4440208.3379140133</v>
      </c>
      <c r="J162" s="455">
        <f t="array" ref="J162">IFERROR(INDEX('Retirement Calculator'!K:K,MATCH('Lorri 401b'!N162,'Retirement Calculator'!A:A,0),0),0)</f>
        <v>16520.094745597391</v>
      </c>
      <c r="K162" s="455">
        <f t="shared" ca="1" si="2"/>
        <v>18432.034346535063</v>
      </c>
      <c r="L162" s="455">
        <f t="shared" ca="1" si="3"/>
        <v>4442120.2775149504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4442120.2775149504</v>
      </c>
      <c r="J163" s="455">
        <f t="array" ref="J163">IFERROR(INDEX('Retirement Calculator'!K:K,MATCH('Lorri 401b'!N163,'Retirement Calculator'!A:A,0),0),0)</f>
        <v>16520.094745597391</v>
      </c>
      <c r="K163" s="455">
        <f t="shared" ca="1" si="2"/>
        <v>18440.00076153897</v>
      </c>
      <c r="L163" s="455">
        <f t="shared" ca="1" si="3"/>
        <v>4444040.1835308913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4444040.1835308913</v>
      </c>
      <c r="J164" s="455">
        <f t="array" ref="J164">IFERROR(INDEX('Retirement Calculator'!K:K,MATCH('Lorri 401b'!N164,'Retirement Calculator'!A:A,0),0),0)</f>
        <v>16520.094745597391</v>
      </c>
      <c r="K164" s="455">
        <f t="shared" ca="1" si="2"/>
        <v>18448.000369938723</v>
      </c>
      <c r="L164" s="455">
        <f t="shared" ca="1" si="3"/>
        <v>4445968.0891552325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4445968.0891552325</v>
      </c>
      <c r="J165" s="455">
        <f t="array" ref="J165">IFERROR(INDEX('Retirement Calculator'!K:K,MATCH('Lorri 401b'!N165,'Retirement Calculator'!A:A,0),0),0)</f>
        <v>16520.094745597391</v>
      </c>
      <c r="K165" s="455">
        <f t="shared" ca="1" si="2"/>
        <v>18456.033310040144</v>
      </c>
      <c r="L165" s="455">
        <f t="shared" ca="1" si="3"/>
        <v>4447904.0277196746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4447904.0277196746</v>
      </c>
      <c r="J166" s="455">
        <f t="array" ref="J166">IFERROR(INDEX('Retirement Calculator'!K:K,MATCH('Lorri 401b'!N166,'Retirement Calculator'!A:A,0),0),0)</f>
        <v>16520.094745597391</v>
      </c>
      <c r="K166" s="455">
        <f t="shared" ca="1" si="2"/>
        <v>18464.09972072532</v>
      </c>
      <c r="L166" s="455">
        <f t="shared" ca="1" si="3"/>
        <v>4449848.0326948017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4449848.0326948017</v>
      </c>
      <c r="J167" s="455">
        <f t="array" ref="J167">IFERROR(INDEX('Retirement Calculator'!K:K,MATCH('Lorri 401b'!N167,'Retirement Calculator'!A:A,0),0),0)</f>
        <v>16520.094745597391</v>
      </c>
      <c r="K167" s="455">
        <f t="shared" ca="1" si="2"/>
        <v>18472.199741455017</v>
      </c>
      <c r="L167" s="455">
        <f t="shared" ca="1" si="3"/>
        <v>4451800.1376906587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4451800.1376906587</v>
      </c>
      <c r="J168" s="455">
        <f t="array" ref="J168">IFERROR(INDEX('Retirement Calculator'!K:K,MATCH('Lorri 401b'!N168,'Retirement Calculator'!A:A,0),0),0)</f>
        <v>16520.094745597391</v>
      </c>
      <c r="K168" s="455">
        <f t="shared" ca="1" si="2"/>
        <v>18480.333512271085</v>
      </c>
      <c r="L168" s="455">
        <f t="shared" ca="1" si="3"/>
        <v>4453760.3764573317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4453760.3764573317</v>
      </c>
      <c r="J169" s="455">
        <f t="array" ref="J169">IFERROR(INDEX('Retirement Calculator'!K:K,MATCH('Lorri 401b'!N169,'Retirement Calculator'!A:A,0),0),0)</f>
        <v>16520.094745597391</v>
      </c>
      <c r="K169" s="455">
        <f t="shared" ca="1" si="2"/>
        <v>18488.50117379889</v>
      </c>
      <c r="L169" s="455">
        <f t="shared" ca="1" si="3"/>
        <v>4455728.7828855328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4455728.7828855328</v>
      </c>
      <c r="J170" s="455">
        <f t="array" ref="J170">IFERROR(INDEX('Retirement Calculator'!K:K,MATCH('Lorri 401b'!N170,'Retirement Calculator'!A:A,0),0),0)</f>
        <v>16520.094745597391</v>
      </c>
      <c r="K170" s="455">
        <f t="shared" ca="1" si="2"/>
        <v>18496.702867249729</v>
      </c>
      <c r="L170" s="455">
        <f t="shared" ca="1" si="3"/>
        <v>4457705.391007185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4457705.391007185</v>
      </c>
      <c r="J171" s="455">
        <f t="array" ref="J171">IFERROR(INDEX('Retirement Calculator'!K:K,MATCH('Lorri 401b'!N171,'Retirement Calculator'!A:A,0),0),0)</f>
        <v>16520.094745597391</v>
      </c>
      <c r="K171" s="455">
        <f t="shared" ca="1" si="2"/>
        <v>18504.938734423278</v>
      </c>
      <c r="L171" s="455">
        <f t="shared" ca="1" si="3"/>
        <v>4459690.2349960105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4459690.2349960105</v>
      </c>
      <c r="J172" s="455">
        <f t="array" ref="J172">IFERROR(INDEX('Retirement Calculator'!K:K,MATCH('Lorri 401b'!N172,'Retirement Calculator'!A:A,0),0),0)</f>
        <v>16520.094745597391</v>
      </c>
      <c r="K172" s="455">
        <f t="shared" ca="1" si="2"/>
        <v>18513.208917710053</v>
      </c>
      <c r="L172" s="455">
        <f t="shared" ca="1" si="3"/>
        <v>4461683.3491681227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4461683.3491681227</v>
      </c>
      <c r="J173" s="455">
        <f t="array" ref="J173">IFERROR(INDEX('Retirement Calculator'!K:K,MATCH('Lorri 401b'!N173,'Retirement Calculator'!A:A,0),0),0)</f>
        <v>16520.094745597391</v>
      </c>
      <c r="K173" s="455">
        <f t="shared" ca="1" si="2"/>
        <v>18521.513560093852</v>
      </c>
      <c r="L173" s="455">
        <f t="shared" ca="1" si="3"/>
        <v>4463684.7679826189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4463684.7679826189</v>
      </c>
      <c r="J174" s="455">
        <f t="array" ref="J174">IFERROR(INDEX('Retirement Calculator'!K:K,MATCH('Lorri 401b'!N174,'Retirement Calculator'!A:A,0),0),0)</f>
        <v>16520.094745597391</v>
      </c>
      <c r="K174" s="455">
        <f t="shared" ca="1" si="2"/>
        <v>18529.852805154253</v>
      </c>
      <c r="L174" s="455">
        <f t="shared" ca="1" si="3"/>
        <v>4465694.5260421755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4465694.5260421755</v>
      </c>
      <c r="J175" s="455">
        <f t="array" ref="J175">IFERROR(INDEX('Retirement Calculator'!K:K,MATCH('Lorri 401b'!N175,'Retirement Calculator'!A:A,0),0),0)</f>
        <v>16520.094745597391</v>
      </c>
      <c r="K175" s="455">
        <f t="shared" ca="1" si="2"/>
        <v>18538.226797069074</v>
      </c>
      <c r="L175" s="455">
        <f t="shared" ca="1" si="3"/>
        <v>4467712.6580936471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4467712.6580936471</v>
      </c>
      <c r="J176" s="455">
        <f t="array" ref="J176">IFERROR(INDEX('Retirement Calculator'!K:K,MATCH('Lorri 401b'!N176,'Retirement Calculator'!A:A,0),0),0)</f>
        <v>16520.094745597391</v>
      </c>
      <c r="K176" s="455">
        <f t="shared" ca="1" si="2"/>
        <v>18546.635680616873</v>
      </c>
      <c r="L176" s="455">
        <f t="shared" ca="1" si="3"/>
        <v>4469739.1990286661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4469739.1990286661</v>
      </c>
      <c r="J177" s="455">
        <f t="array" ref="J177">IFERROR(INDEX('Retirement Calculator'!K:K,MATCH('Lorri 401b'!N177,'Retirement Calculator'!A:A,0),0),0)</f>
        <v>16520.094745597391</v>
      </c>
      <c r="K177" s="455">
        <f t="shared" ca="1" si="2"/>
        <v>18555.079601179452</v>
      </c>
      <c r="L177" s="455">
        <f t="shared" ca="1" si="3"/>
        <v>4471774.1838842481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4471774.1838842481</v>
      </c>
      <c r="J178" s="455">
        <f t="array" ref="J178">IFERROR(INDEX('Retirement Calculator'!K:K,MATCH('Lorri 401b'!N178,'Retirement Calculator'!A:A,0),0),0)</f>
        <v>16520.094745597391</v>
      </c>
      <c r="K178" s="455">
        <f t="shared" ca="1" si="2"/>
        <v>18563.558704744377</v>
      </c>
      <c r="L178" s="455">
        <f t="shared" ca="1" si="3"/>
        <v>4473817.6478433944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4473817.6478433944</v>
      </c>
      <c r="J179" s="455">
        <f t="array" ref="J179">IFERROR(INDEX('Retirement Calculator'!K:K,MATCH('Lorri 401b'!N179,'Retirement Calculator'!A:A,0),0),0)</f>
        <v>16520.094745597391</v>
      </c>
      <c r="K179" s="455">
        <f t="shared" ca="1" si="2"/>
        <v>18572.073137907486</v>
      </c>
      <c r="L179" s="455">
        <f t="shared" ca="1" si="3"/>
        <v>4475869.6262357039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4475869.6262357039</v>
      </c>
      <c r="J180" s="455">
        <f t="array" ref="J180">IFERROR(INDEX('Retirement Calculator'!K:K,MATCH('Lorri 401b'!N180,'Retirement Calculator'!A:A,0),0),0)</f>
        <v>16520.094745597391</v>
      </c>
      <c r="K180" s="455">
        <f t="shared" ca="1" si="2"/>
        <v>18580.623047875441</v>
      </c>
      <c r="L180" s="455">
        <f t="shared" ca="1" si="3"/>
        <v>4477930.1545379814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4477930.1545379814</v>
      </c>
      <c r="J181" s="455">
        <f t="array" ref="J181">IFERROR(INDEX('Retirement Calculator'!K:K,MATCH('Lorri 401b'!N181,'Retirement Calculator'!A:A,0),0),0)</f>
        <v>16520.094745597391</v>
      </c>
      <c r="K181" s="455">
        <f t="shared" ca="1" si="2"/>
        <v>18589.208582468265</v>
      </c>
      <c r="L181" s="455">
        <f t="shared" ca="1" si="3"/>
        <v>4479999.2683748519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4479999.2683748519</v>
      </c>
      <c r="J182" s="455">
        <f t="array" ref="J182">IFERROR(INDEX('Retirement Calculator'!K:K,MATCH('Lorri 401b'!N182,'Retirement Calculator'!A:A,0),0),0)</f>
        <v>16520.094745597391</v>
      </c>
      <c r="K182" s="455">
        <f t="shared" ca="1" si="2"/>
        <v>18597.829890121891</v>
      </c>
      <c r="L182" s="455">
        <f t="shared" ca="1" si="3"/>
        <v>4482077.0035193758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4482077.0035193758</v>
      </c>
      <c r="J183" s="455">
        <f t="array" ref="J183">IFERROR(INDEX('Retirement Calculator'!K:K,MATCH('Lorri 401b'!N183,'Retirement Calculator'!A:A,0),0),0)</f>
        <v>16520.094745597391</v>
      </c>
      <c r="K183" s="455">
        <f t="shared" ca="1" si="2"/>
        <v>18606.487119890742</v>
      </c>
      <c r="L183" s="455">
        <f t="shared" ca="1" si="3"/>
        <v>4484163.3958936688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4484163.3958936688</v>
      </c>
      <c r="J184" s="455">
        <f t="array" ref="J184">IFERROR(INDEX('Retirement Calculator'!K:K,MATCH('Lorri 401b'!N184,'Retirement Calculator'!A:A,0),0),0)</f>
        <v>16520.094745597391</v>
      </c>
      <c r="K184" s="455">
        <f t="shared" ca="1" si="2"/>
        <v>18615.180421450295</v>
      </c>
      <c r="L184" s="455">
        <f t="shared" ca="1" si="3"/>
        <v>4486258.4815695211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4486258.4815695211</v>
      </c>
      <c r="J185" s="455">
        <f t="array" ref="J185">IFERROR(INDEX('Retirement Calculator'!K:K,MATCH('Lorri 401b'!N185,'Retirement Calculator'!A:A,0),0),0)</f>
        <v>16520.094745597391</v>
      </c>
      <c r="K185" s="455">
        <f t="shared" ca="1" si="2"/>
        <v>18623.90994509968</v>
      </c>
      <c r="L185" s="455">
        <f t="shared" ca="1" si="3"/>
        <v>4488362.2967690229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4488362.2967690229</v>
      </c>
      <c r="J186" s="455">
        <f t="array" ref="J186">IFERROR(INDEX('Retirement Calculator'!K:K,MATCH('Lorri 401b'!N186,'Retirement Calculator'!A:A,0),0),0)</f>
        <v>16520.094745597391</v>
      </c>
      <c r="K186" s="455">
        <f t="shared" ca="1" si="2"/>
        <v>18632.67584176427</v>
      </c>
      <c r="L186" s="455">
        <f t="shared" ca="1" si="3"/>
        <v>4490474.8778651897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4490474.8778651897</v>
      </c>
      <c r="J187" s="455">
        <f t="array" ref="J187">IFERROR(INDEX('Retirement Calculator'!K:K,MATCH('Lorri 401b'!N187,'Retirement Calculator'!A:A,0),0),0)</f>
        <v>16520.094745597391</v>
      </c>
      <c r="K187" s="455">
        <f t="shared" ca="1" si="2"/>
        <v>18641.478262998298</v>
      </c>
      <c r="L187" s="455">
        <f t="shared" ca="1" si="3"/>
        <v>4492596.26138259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4492596.26138259</v>
      </c>
      <c r="J188" s="455">
        <f t="array" ref="J188">IFERROR(INDEX('Retirement Calculator'!K:K,MATCH('Lorri 401b'!N188,'Retirement Calculator'!A:A,0),0),0)</f>
        <v>16520.094745597391</v>
      </c>
      <c r="K188" s="455">
        <f t="shared" ca="1" si="2"/>
        <v>18650.317360987468</v>
      </c>
      <c r="L188" s="455">
        <f t="shared" ca="1" si="3"/>
        <v>4494726.4839979801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4494726.4839979801</v>
      </c>
      <c r="J189" s="455">
        <f t="array" ref="J189">IFERROR(INDEX('Retirement Calculator'!K:K,MATCH('Lorri 401b'!N189,'Retirement Calculator'!A:A,0),0),0)</f>
        <v>16520.094745597391</v>
      </c>
      <c r="K189" s="455">
        <f t="shared" ca="1" si="2"/>
        <v>18659.193288551593</v>
      </c>
      <c r="L189" s="455">
        <f t="shared" ca="1" si="3"/>
        <v>4496865.582540934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4496865.582540934</v>
      </c>
      <c r="J190" s="455">
        <f t="array" ref="J190">IFERROR(INDEX('Retirement Calculator'!K:K,MATCH('Lorri 401b'!N190,'Retirement Calculator'!A:A,0),0),0)</f>
        <v>16520.094745597391</v>
      </c>
      <c r="K190" s="455">
        <f t="shared" ca="1" si="2"/>
        <v>18668.106199147234</v>
      </c>
      <c r="L190" s="455">
        <f t="shared" ca="1" si="3"/>
        <v>4499013.5939944834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4499013.5939944834</v>
      </c>
      <c r="J191" s="455">
        <f t="array" ref="J191">IFERROR(INDEX('Retirement Calculator'!K:K,MATCH('Lorri 401b'!N191,'Retirement Calculator'!A:A,0),0),0)</f>
        <v>16520.094745597391</v>
      </c>
      <c r="K191" s="455">
        <f t="shared" ca="1" si="2"/>
        <v>18677.056246870357</v>
      </c>
      <c r="L191" s="455">
        <f t="shared" ca="1" si="3"/>
        <v>4501170.5554957557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4501170.5554957557</v>
      </c>
      <c r="J192" s="455">
        <f t="array" ref="J192">IFERROR(INDEX('Retirement Calculator'!K:K,MATCH('Lorri 401b'!N192,'Retirement Calculator'!A:A,0),0),0)</f>
        <v>16520.094745597391</v>
      </c>
      <c r="K192" s="455">
        <f t="shared" ca="1" si="2"/>
        <v>18686.043586458993</v>
      </c>
      <c r="L192" s="455">
        <f t="shared" ca="1" si="3"/>
        <v>4503336.504336617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4503336.504336617</v>
      </c>
      <c r="J193" s="455">
        <f t="array" ref="J193">IFERROR(INDEX('Retirement Calculator'!K:K,MATCH('Lorri 401b'!N193,'Retirement Calculator'!A:A,0),0),0)</f>
        <v>16520.094745597391</v>
      </c>
      <c r="K193" s="455">
        <f t="shared" ca="1" si="2"/>
        <v>18695.068373295911</v>
      </c>
      <c r="L193" s="455">
        <f t="shared" ca="1" si="3"/>
        <v>4505511.4779643146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4505511.4779643146</v>
      </c>
      <c r="J194" s="455">
        <f t="array" ref="J194">IFERROR(INDEX('Retirement Calculator'!K:K,MATCH('Lorri 401b'!N194,'Retirement Calculator'!A:A,0),0),0)</f>
        <v>16520.094745597391</v>
      </c>
      <c r="K194" s="455">
        <f t="shared" ca="1" si="2"/>
        <v>18704.130763411318</v>
      </c>
      <c r="L194" s="455">
        <f t="shared" ca="1" si="3"/>
        <v>4507695.5139821284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4507695.5139821284</v>
      </c>
      <c r="J195" s="455">
        <f t="array" ref="J195">IFERROR(INDEX('Retirement Calculator'!K:K,MATCH('Lorri 401b'!N195,'Retirement Calculator'!A:A,0),0),0)</f>
        <v>16520.094745597391</v>
      </c>
      <c r="K195" s="455">
        <f t="shared" ca="1" si="2"/>
        <v>18713.230913485542</v>
      </c>
      <c r="L195" s="455">
        <f t="shared" ca="1" si="3"/>
        <v>4509888.650150016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4509888.650150016</v>
      </c>
      <c r="J196" s="455">
        <f t="array" ref="J196">IFERROR(INDEX('Retirement Calculator'!K:K,MATCH('Lorri 401b'!N196,'Retirement Calculator'!A:A,0),0),0)</f>
        <v>16520.094745597391</v>
      </c>
      <c r="K196" s="455">
        <f t="shared" ca="1" si="2"/>
        <v>18722.368980851741</v>
      </c>
      <c r="L196" s="455">
        <f t="shared" ca="1" si="3"/>
        <v>4512090.9243852701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4512090.9243852701</v>
      </c>
      <c r="J197" s="455">
        <f t="array" ref="J197">IFERROR(INDEX('Retirement Calculator'!K:K,MATCH('Lorri 401b'!N197,'Retirement Calculator'!A:A,0),0),0)</f>
        <v>16520.094745597391</v>
      </c>
      <c r="K197" s="455">
        <f t="shared" ca="1" si="2"/>
        <v>18731.545123498636</v>
      </c>
      <c r="L197" s="455">
        <f t="shared" ca="1" si="3"/>
        <v>4514302.3747631712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4514302.3747631712</v>
      </c>
      <c r="J198" s="455">
        <f t="array" ref="J198">IFERROR(INDEX('Retirement Calculator'!K:K,MATCH('Lorri 401b'!N198,'Retirement Calculator'!A:A,0),0),0)</f>
        <v>16520.094745597391</v>
      </c>
      <c r="K198" s="455">
        <f t="shared" ca="1" si="2"/>
        <v>18740.759500073222</v>
      </c>
      <c r="L198" s="455">
        <f t="shared" ca="1" si="3"/>
        <v>4516523.0395176467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4516523.0395176467</v>
      </c>
      <c r="J199" s="455">
        <f t="array" ref="J199">IFERROR(INDEX('Retirement Calculator'!K:K,MATCH('Lorri 401b'!N199,'Retirement Calculator'!A:A,0),0),0)</f>
        <v>16520.094745597391</v>
      </c>
      <c r="K199" s="455">
        <f t="shared" ca="1" si="2"/>
        <v>18750.012269883537</v>
      </c>
      <c r="L199" s="455">
        <f t="shared" ca="1" si="3"/>
        <v>4518752.9570419323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4518752.9570419323</v>
      </c>
      <c r="J200" s="455">
        <f t="array" ref="J200">IFERROR(INDEX('Retirement Calculator'!K:K,MATCH('Lorri 401b'!N200,'Retirement Calculator'!A:A,0),0),0)</f>
        <v>16520.094745597391</v>
      </c>
      <c r="K200" s="455">
        <f t="shared" ca="1" si="2"/>
        <v>18759.303592901393</v>
      </c>
      <c r="L200" s="455">
        <f t="shared" ca="1" si="3"/>
        <v>4520992.1658892361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4520992.1658892361</v>
      </c>
      <c r="J201" s="455">
        <f t="array" ref="J201">IFERROR(INDEX('Retirement Calculator'!K:K,MATCH('Lorri 401b'!N201,'Retirement Calculator'!A:A,0),0),0)</f>
        <v>16520.094745597391</v>
      </c>
      <c r="K201" s="455">
        <f t="shared" ca="1" si="2"/>
        <v>18768.633629765158</v>
      </c>
      <c r="L201" s="455">
        <f t="shared" ca="1" si="3"/>
        <v>4523240.7047734037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4523240.7047734037</v>
      </c>
      <c r="J202" s="455">
        <f t="array" ref="J202">IFERROR(INDEX('Retirement Calculator'!K:K,MATCH('Lorri 401b'!N202,'Retirement Calculator'!A:A,0),0),0)</f>
        <v>16520.094745597391</v>
      </c>
      <c r="K202" s="455">
        <f t="shared" ca="1" si="2"/>
        <v>18778.002541782524</v>
      </c>
      <c r="L202" s="455">
        <f t="shared" ca="1" si="3"/>
        <v>4525498.6125695882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4525498.6125695882</v>
      </c>
      <c r="J203" s="455">
        <f t="array" ref="J203">IFERROR(INDEX('Retirement Calculator'!K:K,MATCH('Lorri 401b'!N203,'Retirement Calculator'!A:A,0),0),0)</f>
        <v>16520.094745597391</v>
      </c>
      <c r="K203" s="455">
        <f t="shared" ca="1" si="2"/>
        <v>18787.410490933293</v>
      </c>
      <c r="L203" s="455">
        <f t="shared" ca="1" si="3"/>
        <v>4527765.9283149233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4527765.9283149233</v>
      </c>
      <c r="J204" s="455">
        <f t="array" ref="J204">IFERROR(INDEX('Retirement Calculator'!K:K,MATCH('Lorri 401b'!N204,'Retirement Calculator'!A:A,0),0),0)</f>
        <v>16520.094745597391</v>
      </c>
      <c r="K204" s="455">
        <f t="shared" ca="1" si="2"/>
        <v>18796.857639872189</v>
      </c>
      <c r="L204" s="455">
        <f t="shared" ca="1" si="3"/>
        <v>4530042.691209198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4530042.691209198</v>
      </c>
      <c r="J205" s="455">
        <f t="array" ref="J205">IFERROR(INDEX('Retirement Calculator'!K:K,MATCH('Lorri 401b'!N205,'Retirement Calculator'!A:A,0),0),0)</f>
        <v>16520.094745597391</v>
      </c>
      <c r="K205" s="455">
        <f t="shared" ca="1" si="2"/>
        <v>18806.344151931666</v>
      </c>
      <c r="L205" s="455">
        <f t="shared" ca="1" si="3"/>
        <v>4532328.940615532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4532328.940615532</v>
      </c>
      <c r="J206" s="455">
        <f t="array" ref="J206">IFERROR(INDEX('Retirement Calculator'!K:K,MATCH('Lorri 401b'!N206,'Retirement Calculator'!A:A,0),0),0)</f>
        <v>16520.094745597391</v>
      </c>
      <c r="K206" s="455">
        <f t="shared" ca="1" si="2"/>
        <v>18815.870191124726</v>
      </c>
      <c r="L206" s="455">
        <f t="shared" ca="1" si="3"/>
        <v>4534624.7160610585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4534624.7160610585</v>
      </c>
      <c r="J207" s="455">
        <f t="array" ref="J207">IFERROR(INDEX('Retirement Calculator'!K:K,MATCH('Lorri 401b'!N207,'Retirement Calculator'!A:A,0),0),0)</f>
        <v>16520.094745597391</v>
      </c>
      <c r="K207" s="455">
        <f t="shared" ca="1" si="2"/>
        <v>18825.435922147753</v>
      </c>
      <c r="L207" s="455">
        <f t="shared" ca="1" si="3"/>
        <v>4536930.0572376084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4536930.0572376084</v>
      </c>
      <c r="J208" s="455">
        <f t="array" ref="J208">IFERROR(INDEX('Retirement Calculator'!K:K,MATCH('Lorri 401b'!N208,'Retirement Calculator'!A:A,0),0),0)</f>
        <v>16520.094745597391</v>
      </c>
      <c r="K208" s="455">
        <f t="shared" ca="1" si="2"/>
        <v>18835.041510383377</v>
      </c>
      <c r="L208" s="455">
        <f t="shared" ca="1" si="3"/>
        <v>4539245.0040023942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4539245.0040023942</v>
      </c>
      <c r="J209" s="455">
        <f t="array" ref="J209">IFERROR(INDEX('Retirement Calculator'!K:K,MATCH('Lorri 401b'!N209,'Retirement Calculator'!A:A,0),0),0)</f>
        <v>16520.094745597391</v>
      </c>
      <c r="K209" s="455">
        <f t="shared" ca="1" si="2"/>
        <v>18844.687121903316</v>
      </c>
      <c r="L209" s="455">
        <f t="shared" ca="1" si="3"/>
        <v>4541569.5963786999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4541569.5963786999</v>
      </c>
      <c r="J210" s="455">
        <f t="array" ref="J210">IFERROR(INDEX('Retirement Calculator'!K:K,MATCH('Lorri 401b'!N210,'Retirement Calculator'!A:A,0),0),0)</f>
        <v>16520.094745597391</v>
      </c>
      <c r="K210" s="455">
        <f t="shared" ca="1" si="2"/>
        <v>18854.372923471259</v>
      </c>
      <c r="L210" s="455">
        <f t="shared" ca="1" si="3"/>
        <v>4543903.8745565731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4543903.8745565731</v>
      </c>
      <c r="J211" s="455">
        <f t="array" ref="J211">IFERROR(INDEX('Retirement Calculator'!K:K,MATCH('Lorri 401b'!N211,'Retirement Calculator'!A:A,0),0),0)</f>
        <v>16520.094745597391</v>
      </c>
      <c r="K211" s="455">
        <f t="shared" ca="1" si="2"/>
        <v>18864.09908254573</v>
      </c>
      <c r="L211" s="455">
        <f t="shared" ca="1" si="3"/>
        <v>4546247.8788935207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4546247.8788935207</v>
      </c>
      <c r="J212" s="455">
        <f t="array" ref="J212">IFERROR(INDEX('Retirement Calculator'!K:K,MATCH('Lorri 401b'!N212,'Retirement Calculator'!A:A,0),0),0)</f>
        <v>16520.094745597391</v>
      </c>
      <c r="K212" s="455">
        <f t="shared" ca="1" si="2"/>
        <v>18873.865767283012</v>
      </c>
      <c r="L212" s="455">
        <f t="shared" ca="1" si="3"/>
        <v>4548601.6499152062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4548601.6499152062</v>
      </c>
      <c r="J213" s="455">
        <f t="array" ref="J213">IFERROR(INDEX('Retirement Calculator'!K:K,MATCH('Lorri 401b'!N213,'Retirement Calculator'!A:A,0),0),0)</f>
        <v>16520.094745597391</v>
      </c>
      <c r="K213" s="455">
        <f t="shared" ca="1" si="2"/>
        <v>18883.673146540033</v>
      </c>
      <c r="L213" s="455">
        <f t="shared" ca="1" si="3"/>
        <v>4550965.2283161487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4550965.2283161487</v>
      </c>
      <c r="J214" s="455">
        <f t="array" ref="J214">IFERROR(INDEX('Retirement Calculator'!K:K,MATCH('Lorri 401b'!N214,'Retirement Calculator'!A:A,0),0),0)</f>
        <v>16520.094745597391</v>
      </c>
      <c r="K214" s="455">
        <f t="shared" ca="1" si="2"/>
        <v>18893.521389877296</v>
      </c>
      <c r="L214" s="455">
        <f t="shared" ca="1" si="3"/>
        <v>4553338.6549604284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4553338.6549604284</v>
      </c>
      <c r="J215" s="455">
        <f t="array" ref="J215">IFERROR(INDEX('Retirement Calculator'!K:K,MATCH('Lorri 401b'!N215,'Retirement Calculator'!A:A,0),0),0)</f>
        <v>16520.094745597391</v>
      </c>
      <c r="K215" s="455">
        <f t="shared" ca="1" si="2"/>
        <v>18903.410667561795</v>
      </c>
      <c r="L215" s="455">
        <f t="shared" ca="1" si="3"/>
        <v>4555721.9708823925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4555721.9708823925</v>
      </c>
      <c r="J216" s="455">
        <f t="array" ref="J216">IFERROR(INDEX('Retirement Calculator'!K:K,MATCH('Lorri 401b'!N216,'Retirement Calculator'!A:A,0),0),0)</f>
        <v>16520.094745597391</v>
      </c>
      <c r="K216" s="455">
        <f t="shared" ca="1" si="2"/>
        <v>18913.341150569977</v>
      </c>
      <c r="L216" s="455">
        <f t="shared" ca="1" si="3"/>
        <v>4558115.2172873644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4558115.2172873644</v>
      </c>
      <c r="J217" s="455">
        <f t="array" ref="J217">IFERROR(INDEX('Retirement Calculator'!K:K,MATCH('Lorri 401b'!N217,'Retirement Calculator'!A:A,0),0),0)</f>
        <v>16520.094745597391</v>
      </c>
      <c r="K217" s="455">
        <f t="shared" ca="1" si="2"/>
        <v>18923.313010590693</v>
      </c>
      <c r="L217" s="455">
        <f t="shared" ca="1" si="3"/>
        <v>4560518.4355523577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4560518.4355523577</v>
      </c>
      <c r="J218" s="455">
        <f t="array" ref="J218">IFERROR(INDEX('Retirement Calculator'!K:K,MATCH('Lorri 401b'!N218,'Retirement Calculator'!A:A,0),0),0)</f>
        <v>16520.094745597391</v>
      </c>
      <c r="K218" s="455">
        <f t="shared" ca="1" si="2"/>
        <v>18933.326420028166</v>
      </c>
      <c r="L218" s="455">
        <f t="shared" ca="1" si="3"/>
        <v>4562931.6672267877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4562931.6672267877</v>
      </c>
      <c r="J219" s="455">
        <f t="array" ref="J219">IFERROR(INDEX('Retirement Calculator'!K:K,MATCH('Lorri 401b'!N219,'Retirement Calculator'!A:A,0),0),0)</f>
        <v>16520.094745597391</v>
      </c>
      <c r="K219" s="455">
        <f t="shared" ca="1" si="2"/>
        <v>18943.381552004957</v>
      </c>
      <c r="L219" s="455">
        <f t="shared" ca="1" si="3"/>
        <v>4565354.954033195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4565354.954033195</v>
      </c>
      <c r="J220" s="455">
        <f t="array" ref="J220">IFERROR(INDEX('Retirement Calculator'!K:K,MATCH('Lorri 401b'!N220,'Retirement Calculator'!A:A,0),0),0)</f>
        <v>16520.094745597391</v>
      </c>
      <c r="K220" s="455">
        <f t="shared" ca="1" si="2"/>
        <v>18953.478580364987</v>
      </c>
      <c r="L220" s="455">
        <f t="shared" ca="1" si="3"/>
        <v>4567788.3378679622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4567788.3378679622</v>
      </c>
      <c r="J221" s="455">
        <f t="array" ref="J221">IFERROR(INDEX('Retirement Calculator'!K:K,MATCH('Lorri 401b'!N221,'Retirement Calculator'!A:A,0),0),0)</f>
        <v>16520.094745597391</v>
      </c>
      <c r="K221" s="455">
        <f t="shared" ca="1" si="2"/>
        <v>18963.617679676518</v>
      </c>
      <c r="L221" s="455">
        <f t="shared" ca="1" si="3"/>
        <v>4570231.8608020414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4570231.8608020414</v>
      </c>
      <c r="J222" s="455">
        <f t="array" ref="J222">IFERROR(INDEX('Retirement Calculator'!K:K,MATCH('Lorri 401b'!N222,'Retirement Calculator'!A:A,0),0),0)</f>
        <v>16520.094745597391</v>
      </c>
      <c r="K222" s="455">
        <f t="shared" ca="1" si="2"/>
        <v>18973.799025235181</v>
      </c>
      <c r="L222" s="455">
        <f t="shared" ca="1" si="3"/>
        <v>4572685.5650816783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4572685.5650816783</v>
      </c>
      <c r="J223" s="455">
        <f t="array" ref="J223">IFERROR(INDEX('Retirement Calculator'!K:K,MATCH('Lorri 401b'!N223,'Retirement Calculator'!A:A,0),0),0)</f>
        <v>16520.094745597391</v>
      </c>
      <c r="K223" s="455">
        <f t="shared" ca="1" si="2"/>
        <v>18984.022793067001</v>
      </c>
      <c r="L223" s="455">
        <f t="shared" ca="1" si="3"/>
        <v>4575149.4931291472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4575149.4931291472</v>
      </c>
      <c r="J224" s="455">
        <f t="array" ref="J224">IFERROR(INDEX('Retirement Calculator'!K:K,MATCH('Lorri 401b'!N224,'Retirement Calculator'!A:A,0),0),0)</f>
        <v>16520.094745597391</v>
      </c>
      <c r="K224" s="455">
        <f t="shared" ca="1" si="2"/>
        <v>18994.289159931457</v>
      </c>
      <c r="L224" s="455">
        <f t="shared" ca="1" si="3"/>
        <v>4577623.6875434807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4577623.6875434807</v>
      </c>
      <c r="J225" s="455">
        <f t="array" ref="J225">IFERROR(INDEX('Retirement Calculator'!K:K,MATCH('Lorri 401b'!N225,'Retirement Calculator'!A:A,0),0),0)</f>
        <v>16520.094745597391</v>
      </c>
      <c r="K225" s="455">
        <f t="shared" ca="1" si="2"/>
        <v>19004.59830332451</v>
      </c>
      <c r="L225" s="455">
        <f t="shared" ca="1" si="3"/>
        <v>4580108.1911012074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4580108.1911012074</v>
      </c>
      <c r="J226" s="455">
        <f t="array" ref="J226">IFERROR(INDEX('Retirement Calculator'!K:K,MATCH('Lorri 401b'!N226,'Retirement Calculator'!A:A,0),0),0)</f>
        <v>16520.094745597391</v>
      </c>
      <c r="K226" s="455">
        <f t="shared" ca="1" si="2"/>
        <v>19014.950401481707</v>
      </c>
      <c r="L226" s="455">
        <f t="shared" ca="1" si="3"/>
        <v>4582603.0467570908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4582603.0467570908</v>
      </c>
      <c r="J227" s="455">
        <f t="array" ref="J227">IFERROR(INDEX('Retirement Calculator'!K:K,MATCH('Lorri 401b'!N227,'Retirement Calculator'!A:A,0),0),0)</f>
        <v>16520.094745597391</v>
      </c>
      <c r="K227" s="455">
        <f t="shared" ca="1" si="2"/>
        <v>19025.345633381221</v>
      </c>
      <c r="L227" s="455">
        <f t="shared" ca="1" si="3"/>
        <v>4585108.2976448741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4585108.2976448741</v>
      </c>
      <c r="J228" s="455">
        <f t="array" ref="J228">IFERROR(INDEX('Retirement Calculator'!K:K,MATCH('Lorri 401b'!N228,'Retirement Calculator'!A:A,0),0),0)</f>
        <v>16520.094745597391</v>
      </c>
      <c r="K228" s="455">
        <f t="shared" ca="1" si="2"/>
        <v>19035.784178746984</v>
      </c>
      <c r="L228" s="455">
        <f t="shared" ca="1" si="3"/>
        <v>4587623.9870780231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4587623.9870780231</v>
      </c>
      <c r="J229" s="455">
        <f t="array" ref="J229">IFERROR(INDEX('Retirement Calculator'!K:K,MATCH('Lorri 401b'!N229,'Retirement Calculator'!A:A,0),0),0)</f>
        <v>16520.094745597391</v>
      </c>
      <c r="K229" s="455">
        <f t="shared" ca="1" si="2"/>
        <v>19046.266218051773</v>
      </c>
      <c r="L229" s="455">
        <f t="shared" ca="1" si="3"/>
        <v>4590150.1585504767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4590150.1585504767</v>
      </c>
      <c r="J230" s="455">
        <f t="array" ref="J230">IFERROR(INDEX('Retirement Calculator'!K:K,MATCH('Lorri 401b'!N230,'Retirement Calculator'!A:A,0),0),0)</f>
        <v>16520.094745597391</v>
      </c>
      <c r="K230" s="455">
        <f t="shared" ca="1" si="2"/>
        <v>19056.791932520329</v>
      </c>
      <c r="L230" s="455">
        <f t="shared" ca="1" si="3"/>
        <v>4592686.8557373993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4592686.8557373993</v>
      </c>
      <c r="J231" s="455">
        <f t="array" ref="J231">IFERROR(INDEX('Retirement Calculator'!K:K,MATCH('Lorri 401b'!N231,'Retirement Calculator'!A:A,0),0),0)</f>
        <v>16520.094745597391</v>
      </c>
      <c r="K231" s="455">
        <f t="shared" ca="1" si="2"/>
        <v>19067.361504132507</v>
      </c>
      <c r="L231" s="455">
        <f t="shared" ca="1" si="3"/>
        <v>4595234.1224959344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4595234.1224959344</v>
      </c>
      <c r="J232" s="455">
        <f t="array" ref="J232">IFERROR(INDEX('Retirement Calculator'!K:K,MATCH('Lorri 401b'!N232,'Retirement Calculator'!A:A,0),0),0)</f>
        <v>16520.094745597391</v>
      </c>
      <c r="K232" s="455">
        <f t="shared" ca="1" si="2"/>
        <v>19077.975115626403</v>
      </c>
      <c r="L232" s="455">
        <f t="shared" ca="1" si="3"/>
        <v>4597792.0028659627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4597792.0028659627</v>
      </c>
      <c r="J233" s="455">
        <f t="array" ref="J233">IFERROR(INDEX('Retirement Calculator'!K:K,MATCH('Lorri 401b'!N233,'Retirement Calculator'!A:A,0),0),0)</f>
        <v>16520.094745597391</v>
      </c>
      <c r="K233" s="455">
        <f t="shared" ca="1" si="2"/>
        <v>19088.63295050152</v>
      </c>
      <c r="L233" s="455">
        <f t="shared" ca="1" si="3"/>
        <v>4600360.5410708664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4600360.5410708664</v>
      </c>
      <c r="J234" s="455">
        <f t="array" ref="J234">IFERROR(INDEX('Retirement Calculator'!K:K,MATCH('Lorri 401b'!N234,'Retirement Calculator'!A:A,0),0),0)</f>
        <v>16520.094745597391</v>
      </c>
      <c r="K234" s="455">
        <f t="shared" ca="1" si="2"/>
        <v>19099.335193021951</v>
      </c>
      <c r="L234" s="455">
        <f t="shared" ca="1" si="3"/>
        <v>4602939.7815182908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4602939.7815182908</v>
      </c>
      <c r="J235" s="455">
        <f t="array" ref="J235">IFERROR(INDEX('Retirement Calculator'!K:K,MATCH('Lorri 401b'!N235,'Retirement Calculator'!A:A,0),0),0)</f>
        <v>16520.094745597391</v>
      </c>
      <c r="K235" s="455">
        <f t="shared" ca="1" si="2"/>
        <v>19110.082028219553</v>
      </c>
      <c r="L235" s="455">
        <f t="shared" ca="1" si="3"/>
        <v>4605529.7688009124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4605529.7688009124</v>
      </c>
      <c r="J236" s="455">
        <f t="array" ref="J236">IFERROR(INDEX('Retirement Calculator'!K:K,MATCH('Lorri 401b'!N236,'Retirement Calculator'!A:A,0),0),0)</f>
        <v>16520.094745597391</v>
      </c>
      <c r="K236" s="455">
        <f t="shared" ca="1" si="2"/>
        <v>19120.873641897146</v>
      </c>
      <c r="L236" s="455">
        <f t="shared" ca="1" si="3"/>
        <v>4608130.5476972116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4608130.5476972116</v>
      </c>
      <c r="J237" s="455">
        <f t="array" ref="J237">IFERROR(INDEX('Retirement Calculator'!K:K,MATCH('Lorri 401b'!N237,'Retirement Calculator'!A:A,0),0),0)</f>
        <v>16520.094745597391</v>
      </c>
      <c r="K237" s="455">
        <f t="shared" ca="1" si="2"/>
        <v>19131.710220631725</v>
      </c>
      <c r="L237" s="455">
        <f t="shared" ca="1" si="3"/>
        <v>4610742.163172246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4610742.163172246</v>
      </c>
      <c r="J238" s="455">
        <f t="array" ref="J238">IFERROR(INDEX('Retirement Calculator'!K:K,MATCH('Lorri 401b'!N238,'Retirement Calculator'!A:A,0),0),0)</f>
        <v>16520.094745597391</v>
      </c>
      <c r="K238" s="455">
        <f t="shared" ca="1" si="2"/>
        <v>19142.5919517777</v>
      </c>
      <c r="L238" s="455">
        <f t="shared" ca="1" si="3"/>
        <v>4613364.6603784263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4613364.6603784263</v>
      </c>
      <c r="J239" s="455">
        <f t="array" ref="J239">IFERROR(INDEX('Retirement Calculator'!K:K,MATCH('Lorri 401b'!N239,'Retirement Calculator'!A:A,0),0),0)</f>
        <v>16520.094745597391</v>
      </c>
      <c r="K239" s="455">
        <f t="shared" ca="1" si="2"/>
        <v>19153.519023470119</v>
      </c>
      <c r="L239" s="455">
        <f t="shared" ca="1" si="3"/>
        <v>4615998.0846562991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4615998.0846562991</v>
      </c>
      <c r="J240" s="455">
        <f t="array" ref="J240">IFERROR(INDEX('Retirement Calculator'!K:K,MATCH('Lorri 401b'!N240,'Retirement Calculator'!A:A,0),0),0)</f>
        <v>16520.094745597391</v>
      </c>
      <c r="K240" s="455">
        <f t="shared" ca="1" si="2"/>
        <v>19164.491624627921</v>
      </c>
      <c r="L240" s="455">
        <f t="shared" ca="1" si="3"/>
        <v>4618642.4815353295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4618642.4815353295</v>
      </c>
      <c r="J241" s="455">
        <f t="array" ref="J241">IFERROR(INDEX('Retirement Calculator'!K:K,MATCH('Lorri 401b'!N241,'Retirement Calculator'!A:A,0),0),0)</f>
        <v>16520.094745597391</v>
      </c>
      <c r="K241" s="455">
        <f t="shared" ca="1" si="2"/>
        <v>19175.509944957215</v>
      </c>
      <c r="L241" s="455">
        <f t="shared" ca="1" si="3"/>
        <v>4621297.8967346884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4621297.8967346884</v>
      </c>
      <c r="J242" s="455">
        <f t="array" ref="J242">IFERROR(INDEX('Retirement Calculator'!K:K,MATCH('Lorri 401b'!N242,'Retirement Calculator'!A:A,0),0),0)</f>
        <v>16520.094745597391</v>
      </c>
      <c r="K242" s="455">
        <f t="shared" ca="1" si="2"/>
        <v>19186.574174954545</v>
      </c>
      <c r="L242" s="455">
        <f t="shared" ca="1" si="3"/>
        <v>4623964.3761640452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4623964.3761640452</v>
      </c>
      <c r="J243" s="455">
        <f t="array" ref="J243">IFERROR(INDEX('Retirement Calculator'!K:K,MATCH('Lorri 401b'!N243,'Retirement Calculator'!A:A,0),0),0)</f>
        <v>16520.094745597391</v>
      </c>
      <c r="K243" s="455">
        <f t="shared" ca="1" si="2"/>
        <v>19197.684505910198</v>
      </c>
      <c r="L243" s="455">
        <f t="shared" ca="1" si="3"/>
        <v>4626641.965924358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4626641.965924358</v>
      </c>
      <c r="J244" s="455">
        <f t="array" ref="J244">IFERROR(INDEX('Retirement Calculator'!K:K,MATCH('Lorri 401b'!N244,'Retirement Calculator'!A:A,0),0),0)</f>
        <v>16520.094745597391</v>
      </c>
      <c r="K244" s="455">
        <f t="shared" ca="1" si="2"/>
        <v>19208.8411299115</v>
      </c>
      <c r="L244" s="455">
        <f t="shared" ca="1" si="3"/>
        <v>4629330.7123086713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4629330.7123086713</v>
      </c>
      <c r="J245" s="455">
        <f t="array" ref="J245">IFERROR(INDEX('Retirement Calculator'!K:K,MATCH('Lorri 401b'!N245,'Retirement Calculator'!A:A,0),0),0)</f>
        <v>16520.094745597391</v>
      </c>
      <c r="K245" s="455">
        <f t="shared" ca="1" si="2"/>
        <v>19220.044239846138</v>
      </c>
      <c r="L245" s="455">
        <f t="shared" ca="1" si="3"/>
        <v>4632030.6618029196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4632030.6618029196</v>
      </c>
      <c r="J246" s="455">
        <f t="array" ref="J246">IFERROR(INDEX('Retirement Calculator'!K:K,MATCH('Lorri 401b'!N246,'Retirement Calculator'!A:A,0),0),0)</f>
        <v>16520.094745597391</v>
      </c>
      <c r="K246" s="455">
        <f t="shared" ca="1" si="2"/>
        <v>19231.294029405508</v>
      </c>
      <c r="L246" s="455">
        <f t="shared" ca="1" si="3"/>
        <v>4634741.8610867271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4634741.8610867271</v>
      </c>
      <c r="J247" s="455">
        <f t="array" ref="J247">IFERROR(INDEX('Retirement Calculator'!K:K,MATCH('Lorri 401b'!N247,'Retirement Calculator'!A:A,0),0),0)</f>
        <v>16520.094745597391</v>
      </c>
      <c r="K247" s="455">
        <f t="shared" ca="1" si="2"/>
        <v>19242.590693088037</v>
      </c>
      <c r="L247" s="455">
        <f t="shared" ca="1" si="3"/>
        <v>4637464.3570342176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4637464.3570342176</v>
      </c>
      <c r="J248" s="455">
        <f t="array" ref="J248">IFERROR(INDEX('Retirement Calculator'!K:K,MATCH('Lorri 401b'!N248,'Retirement Calculator'!A:A,0),0),0)</f>
        <v>16520.094745597391</v>
      </c>
      <c r="K248" s="455">
        <f t="shared" ca="1" si="2"/>
        <v>19253.934426202581</v>
      </c>
      <c r="L248" s="455">
        <f t="shared" ca="1" si="3"/>
        <v>4640198.1967148222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4640198.1967148222</v>
      </c>
      <c r="J249" s="455">
        <f t="array" ref="J249">IFERROR(INDEX('Retirement Calculator'!K:K,MATCH('Lorri 401b'!N249,'Retirement Calculator'!A:A,0),0),0)</f>
        <v>16520.094745597391</v>
      </c>
      <c r="K249" s="455">
        <f t="shared" ca="1" si="2"/>
        <v>19265.325424871768</v>
      </c>
      <c r="L249" s="455">
        <f t="shared" ca="1" si="3"/>
        <v>4642943.4273940958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4642943.4273940958</v>
      </c>
      <c r="J250" s="455">
        <f t="array" ref="J250">IFERROR(INDEX('Retirement Calculator'!K:K,MATCH('Lorri 401b'!N250,'Retirement Calculator'!A:A,0),0),0)</f>
        <v>16520.094745597391</v>
      </c>
      <c r="K250" s="455">
        <f t="shared" ca="1" si="2"/>
        <v>19276.763886035409</v>
      </c>
      <c r="L250" s="455">
        <f t="shared" ca="1" si="3"/>
        <v>4645700.0965345334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4645700.0965345334</v>
      </c>
      <c r="J251" s="455">
        <f t="array" ref="J251">IFERROR(INDEX('Retirement Calculator'!K:K,MATCH('Lorri 401b'!N251,'Retirement Calculator'!A:A,0),0),0)</f>
        <v>16520.094745597391</v>
      </c>
      <c r="K251" s="455">
        <f t="shared" ca="1" si="2"/>
        <v>19288.250007453898</v>
      </c>
      <c r="L251" s="455">
        <f t="shared" ca="1" si="3"/>
        <v>4648468.2517963899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4648468.2517963899</v>
      </c>
      <c r="J252" s="455">
        <f t="array" ref="J252">IFERROR(INDEX('Retirement Calculator'!K:K,MATCH('Lorri 401b'!N252,'Retirement Calculator'!A:A,0),0),0)</f>
        <v>16520.094745597391</v>
      </c>
      <c r="K252" s="455">
        <f t="shared" ca="1" si="2"/>
        <v>19299.783987711635</v>
      </c>
      <c r="L252" s="455">
        <f t="shared" ca="1" si="3"/>
        <v>4651247.9410385033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4651247.9410385033</v>
      </c>
      <c r="J253" s="455">
        <f t="array" ref="J253">IFERROR(INDEX('Retirement Calculator'!K:K,MATCH('Lorri 401b'!N253,'Retirement Calculator'!A:A,0),0),0)</f>
        <v>16520.094745597391</v>
      </c>
      <c r="K253" s="455">
        <f t="shared" ca="1" si="2"/>
        <v>19311.366026220439</v>
      </c>
      <c r="L253" s="455">
        <f t="shared" ca="1" si="3"/>
        <v>4654039.2123191264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4654039.2123191264</v>
      </c>
      <c r="J254" s="455">
        <f t="array" ref="J254">IFERROR(INDEX('Retirement Calculator'!K:K,MATCH('Lorri 401b'!N254,'Retirement Calculator'!A:A,0),0),0)</f>
        <v>16520.094745597391</v>
      </c>
      <c r="K254" s="455">
        <f t="shared" ca="1" si="2"/>
        <v>19322.996323223037</v>
      </c>
      <c r="L254" s="455">
        <f t="shared" ca="1" si="3"/>
        <v>4656842.1138967518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4656842.1138967518</v>
      </c>
      <c r="J255" s="455">
        <f t="array" ref="J255">IFERROR(INDEX('Retirement Calculator'!K:K,MATCH('Lorri 401b'!N255,'Retirement Calculator'!A:A,0),0),0)</f>
        <v>16520.094745597391</v>
      </c>
      <c r="K255" s="455">
        <f t="shared" ca="1" si="2"/>
        <v>19334.675079796474</v>
      </c>
      <c r="L255" s="455">
        <f t="shared" ca="1" si="3"/>
        <v>4659656.6942309504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4659656.6942309504</v>
      </c>
      <c r="J256" s="455">
        <f t="array" ref="J256">IFERROR(INDEX('Retirement Calculator'!K:K,MATCH('Lorri 401b'!N256,'Retirement Calculator'!A:A,0),0),0)</f>
        <v>16520.094745597391</v>
      </c>
      <c r="K256" s="455">
        <f t="shared" ca="1" si="2"/>
        <v>19346.402497855637</v>
      </c>
      <c r="L256" s="455">
        <f t="shared" ca="1" si="3"/>
        <v>4662483.0019832086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4662483.0019832086</v>
      </c>
      <c r="J257" s="455">
        <f t="array" ref="J257">IFERROR(INDEX('Retirement Calculator'!K:K,MATCH('Lorri 401b'!N257,'Retirement Calculator'!A:A,0),0),0)</f>
        <v>16520.094745597391</v>
      </c>
      <c r="K257" s="455">
        <f t="shared" ca="1" si="2"/>
        <v>19358.178780156712</v>
      </c>
      <c r="L257" s="455">
        <f t="shared" ca="1" si="3"/>
        <v>4665321.0860177679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4665321.0860177679</v>
      </c>
      <c r="J258" s="455">
        <f t="array" ref="J258">IFERROR(INDEX('Retirement Calculator'!K:K,MATCH('Lorri 401b'!N258,'Retirement Calculator'!A:A,0),0),0)</f>
        <v>16520.094745597391</v>
      </c>
      <c r="K258" s="455">
        <f t="shared" ca="1" si="2"/>
        <v>19370.004130300709</v>
      </c>
      <c r="L258" s="455">
        <f t="shared" ca="1" si="3"/>
        <v>4668170.9954024712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4668170.9954024712</v>
      </c>
      <c r="J259" s="455">
        <f t="array" ref="J259">IFERROR(INDEX('Retirement Calculator'!K:K,MATCH('Lorri 401b'!N259,'Retirement Calculator'!A:A,0),0),0)</f>
        <v>16520.094745597391</v>
      </c>
      <c r="K259" s="455">
        <f t="shared" ca="1" si="2"/>
        <v>19381.878752736971</v>
      </c>
      <c r="L259" s="455">
        <f t="shared" ca="1" si="3"/>
        <v>4671032.7794096107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4671032.7794096107</v>
      </c>
      <c r="J260" s="455">
        <f t="array" ref="J260">IFERROR(INDEX('Retirement Calculator'!K:K,MATCH('Lorri 401b'!N260,'Retirement Calculator'!A:A,0),0),0)</f>
        <v>16520.094745597391</v>
      </c>
      <c r="K260" s="455">
        <f t="shared" ca="1" si="2"/>
        <v>19393.802852766719</v>
      </c>
      <c r="L260" s="455">
        <f t="shared" ca="1" si="3"/>
        <v>4673906.4875167795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4673906.4875167795</v>
      </c>
      <c r="J261" s="455">
        <f t="array" ref="J261">IFERROR(INDEX('Retirement Calculator'!K:K,MATCH('Lorri 401b'!N261,'Retirement Calculator'!A:A,0),0),0)</f>
        <v>16520.094745597391</v>
      </c>
      <c r="K261" s="455">
        <f t="shared" ca="1" si="2"/>
        <v>19405.77663654659</v>
      </c>
      <c r="L261" s="455">
        <f t="shared" ca="1" si="3"/>
        <v>4676792.1694077281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4676792.1694077281</v>
      </c>
      <c r="J262" s="455">
        <f t="array" ref="J262">IFERROR(INDEX('Retirement Calculator'!K:K,MATCH('Lorri 401b'!N262,'Retirement Calculator'!A:A,0),0),0)</f>
        <v>16520.094745597391</v>
      </c>
      <c r="K262" s="455">
        <f t="shared" ca="1" si="2"/>
        <v>19417.800311092211</v>
      </c>
      <c r="L262" s="455">
        <f t="shared" ca="1" si="3"/>
        <v>4679689.8749732226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4679689.8749732226</v>
      </c>
      <c r="J263" s="455">
        <f t="array" ref="J263">IFERROR(INDEX('Retirement Calculator'!K:K,MATCH('Lorri 401b'!N263,'Retirement Calculator'!A:A,0),0),0)</f>
        <v>16520.094745597391</v>
      </c>
      <c r="K263" s="455">
        <f t="shared" ref="K263:K517" ca="1" si="27">IPMT(M263/12,1,12,-I263+J263,,0)</f>
        <v>19429.874084281772</v>
      </c>
      <c r="L263" s="455">
        <f t="shared" ref="L263:L517" ca="1" si="28">I263-J263+K263</f>
        <v>4682599.6543119065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4682599.6543119065</v>
      </c>
      <c r="J264" s="455">
        <f t="array" ref="J264">IFERROR(INDEX('Retirement Calculator'!K:K,MATCH('Lorri 401b'!N264,'Retirement Calculator'!A:A,0),0),0)</f>
        <v>16520.094745597391</v>
      </c>
      <c r="K264" s="455">
        <f t="shared" ca="1" si="27"/>
        <v>19441.998164859619</v>
      </c>
      <c r="L264" s="455">
        <f t="shared" ca="1" si="28"/>
        <v>4685521.5577311683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4685521.5577311683</v>
      </c>
      <c r="J265" s="455">
        <f t="array" ref="J265">IFERROR(INDEX('Retirement Calculator'!K:K,MATCH('Lorri 401b'!N265,'Retirement Calculator'!A:A,0),0),0)</f>
        <v>16520.094745597391</v>
      </c>
      <c r="K265" s="455">
        <f t="shared" ca="1" si="27"/>
        <v>19454.172762439877</v>
      </c>
      <c r="L265" s="455">
        <f t="shared" ca="1" si="28"/>
        <v>4688455.6357480101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4688455.6357480101</v>
      </c>
      <c r="J266" s="455">
        <f t="array" ref="J266">IFERROR(INDEX('Retirement Calculator'!K:K,MATCH('Lorri 401b'!N266,'Retirement Calculator'!A:A,0),0),0)</f>
        <v>16520.094745597391</v>
      </c>
      <c r="K266" s="455">
        <f t="shared" ca="1" si="27"/>
        <v>19466.39808751005</v>
      </c>
      <c r="L266" s="455">
        <f t="shared" ca="1" si="28"/>
        <v>4691401.9390899222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4691401.9390899222</v>
      </c>
      <c r="J267" s="455">
        <f t="array" ref="J267">IFERROR(INDEX('Retirement Calculator'!K:K,MATCH('Lorri 401b'!N267,'Retirement Calculator'!A:A,0),0),0)</f>
        <v>16520.094745597391</v>
      </c>
      <c r="K267" s="455">
        <f t="shared" ca="1" si="27"/>
        <v>19478.674351434685</v>
      </c>
      <c r="L267" s="455">
        <f t="shared" ca="1" si="28"/>
        <v>4694360.5186957587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4694360.5186957587</v>
      </c>
      <c r="J268" s="455">
        <f t="array" ref="J268">IFERROR(INDEX('Retirement Calculator'!K:K,MATCH('Lorri 401b'!N268,'Retirement Calculator'!A:A,0),0),0)</f>
        <v>16520.094745597391</v>
      </c>
      <c r="K268" s="455">
        <f t="shared" ca="1" si="27"/>
        <v>19491.001766459005</v>
      </c>
      <c r="L268" s="455">
        <f t="shared" ca="1" si="28"/>
        <v>4697331.4257166199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4697331.4257166199</v>
      </c>
      <c r="J269" s="455">
        <f t="array" ref="J269">IFERROR(INDEX('Retirement Calculator'!K:K,MATCH('Lorri 401b'!N269,'Retirement Calculator'!A:A,0),0),0)</f>
        <v>16520.094745597391</v>
      </c>
      <c r="K269" s="455">
        <f t="shared" ca="1" si="27"/>
        <v>19503.380545712593</v>
      </c>
      <c r="L269" s="455">
        <f t="shared" ca="1" si="28"/>
        <v>4700314.7115167351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4700314.7115167351</v>
      </c>
      <c r="J270" s="455">
        <f t="array" ref="J270">IFERROR(INDEX('Retirement Calculator'!K:K,MATCH('Lorri 401b'!N270,'Retirement Calculator'!A:A,0),0),0)</f>
        <v>16520.094745597391</v>
      </c>
      <c r="K270" s="455">
        <f t="shared" ca="1" si="27"/>
        <v>19515.810903213071</v>
      </c>
      <c r="L270" s="455">
        <f t="shared" ca="1" si="28"/>
        <v>4703310.4276743503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4703310.4276743503</v>
      </c>
      <c r="J271" s="455">
        <f t="array" ref="J271">IFERROR(INDEX('Retirement Calculator'!K:K,MATCH('Lorri 401b'!N271,'Retirement Calculator'!A:A,0),0),0)</f>
        <v>16520.094745597391</v>
      </c>
      <c r="K271" s="455">
        <f t="shared" ca="1" si="27"/>
        <v>19528.293053869802</v>
      </c>
      <c r="L271" s="455">
        <f t="shared" ca="1" si="28"/>
        <v>4706318.6259826226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4706318.6259826226</v>
      </c>
      <c r="J272" s="455">
        <f t="array" ref="J272">IFERROR(INDEX('Retirement Calculator'!K:K,MATCH('Lorri 401b'!N272,'Retirement Calculator'!A:A,0),0),0)</f>
        <v>16520.094745597391</v>
      </c>
      <c r="K272" s="455">
        <f t="shared" ca="1" si="27"/>
        <v>19540.827213487602</v>
      </c>
      <c r="L272" s="455">
        <f t="shared" ca="1" si="28"/>
        <v>4709339.3584505124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4709339.3584505124</v>
      </c>
      <c r="J273" s="455">
        <f t="array" ref="J273">IFERROR(INDEX('Retirement Calculator'!K:K,MATCH('Lorri 401b'!N273,'Retirement Calculator'!A:A,0),0),0)</f>
        <v>16520.094745597391</v>
      </c>
      <c r="K273" s="455">
        <f t="shared" ca="1" si="27"/>
        <v>19553.413598770476</v>
      </c>
      <c r="L273" s="455">
        <f t="shared" ca="1" si="28"/>
        <v>4712372.6773036849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4712372.6773036849</v>
      </c>
      <c r="J274" s="455">
        <f t="array" ref="J274">IFERROR(INDEX('Retirement Calculator'!K:K,MATCH('Lorri 401b'!N274,'Retirement Calculator'!A:A,0),0),0)</f>
        <v>16520.094745597391</v>
      </c>
      <c r="K274" s="455">
        <f t="shared" ca="1" si="27"/>
        <v>19566.052427325361</v>
      </c>
      <c r="L274" s="455">
        <f t="shared" ca="1" si="28"/>
        <v>4715418.6349854125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4715418.6349854125</v>
      </c>
      <c r="J275" s="455">
        <f t="array" ref="J275">IFERROR(INDEX('Retirement Calculator'!K:K,MATCH('Lorri 401b'!N275,'Retirement Calculator'!A:A,0),0),0)</f>
        <v>16520.094745597391</v>
      </c>
      <c r="K275" s="455">
        <f t="shared" ca="1" si="27"/>
        <v>19578.743917665895</v>
      </c>
      <c r="L275" s="455">
        <f t="shared" ca="1" si="28"/>
        <v>4718477.2841574801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4718477.2841574801</v>
      </c>
      <c r="J276" s="455">
        <f t="array" ref="J276">IFERROR(INDEX('Retirement Calculator'!K:K,MATCH('Lorri 401b'!N276,'Retirement Calculator'!A:A,0),0),0)</f>
        <v>16520.094745597391</v>
      </c>
      <c r="K276" s="455">
        <f t="shared" ca="1" si="27"/>
        <v>19591.488289216177</v>
      </c>
      <c r="L276" s="455">
        <f t="shared" ca="1" si="28"/>
        <v>4721548.6777010988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4721548.6777010988</v>
      </c>
      <c r="J277" s="455">
        <f t="array" ref="J277">IFERROR(INDEX('Retirement Calculator'!K:K,MATCH('Lorri 401b'!N277,'Retirement Calculator'!A:A,0),0),0)</f>
        <v>16520.094745597391</v>
      </c>
      <c r="K277" s="455">
        <f t="shared" ca="1" si="27"/>
        <v>19604.285762314586</v>
      </c>
      <c r="L277" s="455">
        <f t="shared" ca="1" si="28"/>
        <v>4724632.8687178157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4724632.8687178157</v>
      </c>
      <c r="J278" s="455">
        <f t="array" ref="J278">IFERROR(INDEX('Retirement Calculator'!K:K,MATCH('Lorri 401b'!N278,'Retirement Calculator'!A:A,0),0),0)</f>
        <v>16520.094745597391</v>
      </c>
      <c r="K278" s="455">
        <f t="shared" ca="1" si="27"/>
        <v>19617.136558217575</v>
      </c>
      <c r="L278" s="455">
        <f t="shared" ca="1" si="28"/>
        <v>4727729.9105304359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4727729.9105304359</v>
      </c>
      <c r="J279" s="455">
        <f t="array" ref="J279">IFERROR(INDEX('Retirement Calculator'!K:K,MATCH('Lorri 401b'!N279,'Retirement Calculator'!A:A,0),0),0)</f>
        <v>16520.094745597391</v>
      </c>
      <c r="K279" s="455">
        <f t="shared" ca="1" si="27"/>
        <v>19630.040899103493</v>
      </c>
      <c r="L279" s="455">
        <f t="shared" ca="1" si="28"/>
        <v>4730839.8566839416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4730839.8566839416</v>
      </c>
      <c r="J280" s="455">
        <f t="array" ref="J280">IFERROR(INDEX('Retirement Calculator'!K:K,MATCH('Lorri 401b'!N280,'Retirement Calculator'!A:A,0),0),0)</f>
        <v>16520.094745597391</v>
      </c>
      <c r="K280" s="455">
        <f t="shared" ca="1" si="27"/>
        <v>19642.999008076433</v>
      </c>
      <c r="L280" s="455">
        <f t="shared" ca="1" si="28"/>
        <v>4733962.76094642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4733962.76094642</v>
      </c>
      <c r="J281" s="455">
        <f t="array" ref="J281">IFERROR(INDEX('Retirement Calculator'!K:K,MATCH('Lorri 401b'!N281,'Retirement Calculator'!A:A,0),0),0)</f>
        <v>16520.094745597391</v>
      </c>
      <c r="K281" s="455">
        <f t="shared" ca="1" si="27"/>
        <v>19656.011109170093</v>
      </c>
      <c r="L281" s="455">
        <f t="shared" ca="1" si="28"/>
        <v>4737098.6773099927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4737098.6773099927</v>
      </c>
      <c r="J282" s="455">
        <f t="array" ref="J282">IFERROR(INDEX('Retirement Calculator'!K:K,MATCH('Lorri 401b'!N282,'Retirement Calculator'!A:A,0),0),0)</f>
        <v>16520.094745597391</v>
      </c>
      <c r="K282" s="455">
        <f t="shared" ca="1" si="27"/>
        <v>19669.077427351644</v>
      </c>
      <c r="L282" s="455">
        <f t="shared" ca="1" si="28"/>
        <v>4740247.6599917468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4740247.6599917468</v>
      </c>
      <c r="J283" s="455">
        <f t="array" ref="J283">IFERROR(INDEX('Retirement Calculator'!K:K,MATCH('Lorri 401b'!N283,'Retirement Calculator'!A:A,0),0),0)</f>
        <v>16520.094745597391</v>
      </c>
      <c r="K283" s="455">
        <f t="shared" ca="1" si="27"/>
        <v>19682.198188525621</v>
      </c>
      <c r="L283" s="455">
        <f t="shared" ca="1" si="28"/>
        <v>4743409.7634346746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4743409.7634346746</v>
      </c>
      <c r="J284" s="455">
        <f t="array" ref="J284">IFERROR(INDEX('Retirement Calculator'!K:K,MATCH('Lorri 401b'!N284,'Retirement Calculator'!A:A,0),0),0)</f>
        <v>16520.094745597391</v>
      </c>
      <c r="K284" s="455">
        <f t="shared" ca="1" si="27"/>
        <v>19695.373619537819</v>
      </c>
      <c r="L284" s="455">
        <f t="shared" ca="1" si="28"/>
        <v>4746585.0423086146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4746585.0423086146</v>
      </c>
      <c r="J285" s="455">
        <f t="array" ref="J285">IFERROR(INDEX('Retirement Calculator'!K:K,MATCH('Lorri 401b'!N285,'Retirement Calculator'!A:A,0),0),0)</f>
        <v>16520.094745597391</v>
      </c>
      <c r="K285" s="455">
        <f t="shared" ca="1" si="27"/>
        <v>19708.603948179236</v>
      </c>
      <c r="L285" s="455">
        <f t="shared" ca="1" si="28"/>
        <v>4749773.5515111964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4749773.5515111964</v>
      </c>
      <c r="J286" s="455">
        <f t="array" ref="J286">IFERROR(INDEX('Retirement Calculator'!K:K,MATCH('Lorri 401b'!N286,'Retirement Calculator'!A:A,0),0),0)</f>
        <v>16520.094745597391</v>
      </c>
      <c r="K286" s="455">
        <f t="shared" ca="1" si="27"/>
        <v>19721.889403189994</v>
      </c>
      <c r="L286" s="455">
        <f t="shared" ca="1" si="28"/>
        <v>4752975.3461687881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4752975.3461687881</v>
      </c>
      <c r="J287" s="455">
        <f t="array" ref="J287">IFERROR(INDEX('Retirement Calculator'!K:K,MATCH('Lorri 401b'!N287,'Retirement Calculator'!A:A,0),0),0)</f>
        <v>16520.094745597391</v>
      </c>
      <c r="K287" s="455">
        <f t="shared" ca="1" si="27"/>
        <v>19735.230214263294</v>
      </c>
      <c r="L287" s="455">
        <f t="shared" ca="1" si="28"/>
        <v>4756190.4816374537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4756190.4816374537</v>
      </c>
      <c r="J288" s="455">
        <f t="array" ref="J288">IFERROR(INDEX('Retirement Calculator'!K:K,MATCH('Lorri 401b'!N288,'Retirement Calculator'!A:A,0),0),0)</f>
        <v>16520.094745597391</v>
      </c>
      <c r="K288" s="455">
        <f t="shared" ca="1" si="27"/>
        <v>19748.6266120494</v>
      </c>
      <c r="L288" s="455">
        <f t="shared" ca="1" si="28"/>
        <v>4759419.0135039054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4759419.0135039054</v>
      </c>
      <c r="J289" s="455">
        <f t="array" ref="J289">IFERROR(INDEX('Retirement Calculator'!K:K,MATCH('Lorri 401b'!N289,'Retirement Calculator'!A:A,0),0),0)</f>
        <v>16520.094745597391</v>
      </c>
      <c r="K289" s="455">
        <f t="shared" ca="1" si="27"/>
        <v>19762.078828159614</v>
      </c>
      <c r="L289" s="455">
        <f t="shared" ca="1" si="28"/>
        <v>4762660.9975864673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4762660.9975864673</v>
      </c>
      <c r="J290" s="455">
        <f t="array" ref="J290">IFERROR(INDEX('Retirement Calculator'!K:K,MATCH('Lorri 401b'!N290,'Retirement Calculator'!A:A,0),0),0)</f>
        <v>16520.094745597391</v>
      </c>
      <c r="K290" s="455">
        <f t="shared" ca="1" si="27"/>
        <v>19775.587095170289</v>
      </c>
      <c r="L290" s="455">
        <f t="shared" ca="1" si="28"/>
        <v>4765916.4899360398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4765916.4899360398</v>
      </c>
      <c r="J291" s="455">
        <f t="array" ref="J291">IFERROR(INDEX('Retirement Calculator'!K:K,MATCH('Lorri 401b'!N291,'Retirement Calculator'!A:A,0),0),0)</f>
        <v>16520.094745597391</v>
      </c>
      <c r="K291" s="455">
        <f t="shared" ca="1" si="27"/>
        <v>19789.15164662684</v>
      </c>
      <c r="L291" s="455">
        <f t="shared" ca="1" si="28"/>
        <v>4769185.5468370691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4769185.5468370691</v>
      </c>
      <c r="J292" s="455">
        <f t="array" ref="J292">IFERROR(INDEX('Retirement Calculator'!K:K,MATCH('Lorri 401b'!N292,'Retirement Calculator'!A:A,0),0),0)</f>
        <v>16520.094745597391</v>
      </c>
      <c r="K292" s="455">
        <f t="shared" ca="1" si="27"/>
        <v>19802.772717047796</v>
      </c>
      <c r="L292" s="455">
        <f t="shared" ca="1" si="28"/>
        <v>4772468.2248085188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4772468.2248085188</v>
      </c>
      <c r="J293" s="455">
        <f t="array" ref="J293">IFERROR(INDEX('Retirement Calculator'!K:K,MATCH('Lorri 401b'!N293,'Retirement Calculator'!A:A,0),0),0)</f>
        <v>16520.094745597391</v>
      </c>
      <c r="K293" s="455">
        <f t="shared" ca="1" si="27"/>
        <v>19816.450541928836</v>
      </c>
      <c r="L293" s="455">
        <f t="shared" ca="1" si="28"/>
        <v>4775764.5806048494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4775764.5806048494</v>
      </c>
      <c r="J294" s="455">
        <f t="array" ref="J294">IFERROR(INDEX('Retirement Calculator'!K:K,MATCH('Lorri 401b'!N294,'Retirement Calculator'!A:A,0),0),0)</f>
        <v>16520.094745597391</v>
      </c>
      <c r="K294" s="455">
        <f t="shared" ca="1" si="27"/>
        <v>19830.185357746883</v>
      </c>
      <c r="L294" s="455">
        <f t="shared" ca="1" si="28"/>
        <v>4779074.6712169982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4779074.6712169982</v>
      </c>
      <c r="J295" s="455">
        <f t="array" ref="J295">IFERROR(INDEX('Retirement Calculator'!K:K,MATCH('Lorri 401b'!N295,'Retirement Calculator'!A:A,0),0),0)</f>
        <v>16520.094745597391</v>
      </c>
      <c r="K295" s="455">
        <f t="shared" ca="1" si="27"/>
        <v>19843.97740196417</v>
      </c>
      <c r="L295" s="455">
        <f t="shared" ca="1" si="28"/>
        <v>4782398.5538733648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4782398.5538733648</v>
      </c>
      <c r="J296" s="455">
        <f t="array" ref="J296">IFERROR(INDEX('Retirement Calculator'!K:K,MATCH('Lorri 401b'!N296,'Retirement Calculator'!A:A,0),0),0)</f>
        <v>16520.094745597391</v>
      </c>
      <c r="K296" s="455">
        <f t="shared" ca="1" si="27"/>
        <v>19857.826913032361</v>
      </c>
      <c r="L296" s="455">
        <f t="shared" ca="1" si="28"/>
        <v>4785736.2860407997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4785736.2860407997</v>
      </c>
      <c r="J297" s="455">
        <f t="array" ref="J297">IFERROR(INDEX('Retirement Calculator'!K:K,MATCH('Lorri 401b'!N297,'Retirement Calculator'!A:A,0),0),0)</f>
        <v>16520.094745597391</v>
      </c>
      <c r="K297" s="455">
        <f t="shared" ca="1" si="27"/>
        <v>19871.734130396675</v>
      </c>
      <c r="L297" s="455">
        <f t="shared" ca="1" si="28"/>
        <v>4789087.9254255984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4789087.9254255984</v>
      </c>
      <c r="J298" s="455">
        <f t="array" ref="J298">IFERROR(INDEX('Retirement Calculator'!K:K,MATCH('Lorri 401b'!N298,'Retirement Calculator'!A:A,0),0),0)</f>
        <v>16520.094745597391</v>
      </c>
      <c r="K298" s="455">
        <f t="shared" ca="1" si="27"/>
        <v>19885.699294500002</v>
      </c>
      <c r="L298" s="455">
        <f t="shared" ca="1" si="28"/>
        <v>4792453.5299745006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4792453.5299745006</v>
      </c>
      <c r="J299" s="455">
        <f t="array" ref="J299">IFERROR(INDEX('Retirement Calculator'!K:K,MATCH('Lorri 401b'!N299,'Retirement Calculator'!A:A,0),0),0)</f>
        <v>16520.094745597391</v>
      </c>
      <c r="K299" s="455">
        <f t="shared" ca="1" si="27"/>
        <v>19899.722646787093</v>
      </c>
      <c r="L299" s="455">
        <f t="shared" ca="1" si="28"/>
        <v>4795833.1578756897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4795833.1578756897</v>
      </c>
      <c r="J300" s="455">
        <f t="array" ref="J300">IFERROR(INDEX('Retirement Calculator'!K:K,MATCH('Lorri 401b'!N300,'Retirement Calculator'!A:A,0),0),0)</f>
        <v>16520.094745597391</v>
      </c>
      <c r="K300" s="455">
        <f t="shared" ca="1" si="27"/>
        <v>19913.804429708714</v>
      </c>
      <c r="L300" s="455">
        <f t="shared" ca="1" si="28"/>
        <v>4799226.8675598009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4799226.8675598009</v>
      </c>
      <c r="J301" s="455">
        <f t="array" ref="J301">IFERROR(INDEX('Retirement Calculator'!K:K,MATCH('Lorri 401b'!N301,'Retirement Calculator'!A:A,0),0),0)</f>
        <v>16520.094745597391</v>
      </c>
      <c r="K301" s="455">
        <f t="shared" ca="1" si="27"/>
        <v>19927.944886725847</v>
      </c>
      <c r="L301" s="455">
        <f t="shared" ca="1" si="28"/>
        <v>4802634.7177009284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4802634.7177009284</v>
      </c>
      <c r="J302" s="455">
        <f t="array" ref="J302">IFERROR(INDEX('Retirement Calculator'!K:K,MATCH('Lorri 401b'!N302,'Retirement Calculator'!A:A,0),0),0)</f>
        <v>16520.094745597391</v>
      </c>
      <c r="K302" s="455">
        <f t="shared" ca="1" si="27"/>
        <v>19942.144262313879</v>
      </c>
      <c r="L302" s="455">
        <f t="shared" ca="1" si="28"/>
        <v>4806056.7672176445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4806056.7672176445</v>
      </c>
      <c r="J303" s="455">
        <f t="array" ref="J303">IFERROR(INDEX('Retirement Calculator'!K:K,MATCH('Lorri 401b'!N303,'Retirement Calculator'!A:A,0),0),0)</f>
        <v>16520.094745597391</v>
      </c>
      <c r="K303" s="455">
        <f t="shared" ca="1" si="27"/>
        <v>19956.402801966862</v>
      </c>
      <c r="L303" s="455">
        <f t="shared" ca="1" si="28"/>
        <v>4809493.0752740139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4809493.0752740139</v>
      </c>
      <c r="J304" s="455">
        <f t="array" ref="J304">IFERROR(INDEX('Retirement Calculator'!K:K,MATCH('Lorri 401b'!N304,'Retirement Calculator'!A:A,0),0),0)</f>
        <v>16520.094745597391</v>
      </c>
      <c r="K304" s="455">
        <f t="shared" ca="1" si="27"/>
        <v>19970.720752201734</v>
      </c>
      <c r="L304" s="455">
        <f t="shared" ca="1" si="28"/>
        <v>4812943.7012806181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4812943.7012806181</v>
      </c>
      <c r="J305" s="455">
        <f t="array" ref="J305">IFERROR(INDEX('Retirement Calculator'!K:K,MATCH('Lorri 401b'!N305,'Retirement Calculator'!A:A,0),0),0)</f>
        <v>16520.094745597391</v>
      </c>
      <c r="K305" s="455">
        <f t="shared" ca="1" si="27"/>
        <v>19985.098360562584</v>
      </c>
      <c r="L305" s="455">
        <f t="shared" ca="1" si="28"/>
        <v>4816408.704895583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4816408.704895583</v>
      </c>
      <c r="J306" s="455">
        <f t="array" ref="J306">IFERROR(INDEX('Retirement Calculator'!K:K,MATCH('Lorri 401b'!N306,'Retirement Calculator'!A:A,0),0),0)</f>
        <v>16520.094745597391</v>
      </c>
      <c r="K306" s="455">
        <f t="shared" ca="1" si="27"/>
        <v>19999.535875624937</v>
      </c>
      <c r="L306" s="455">
        <f t="shared" ca="1" si="28"/>
        <v>4819888.1460256102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4819888.1460256102</v>
      </c>
      <c r="J307" s="455">
        <f t="array" ref="J307">IFERROR(INDEX('Retirement Calculator'!K:K,MATCH('Lorri 401b'!N307,'Retirement Calculator'!A:A,0),0),0)</f>
        <v>16520.094745597391</v>
      </c>
      <c r="K307" s="455">
        <f t="shared" ca="1" si="27"/>
        <v>20014.03354700005</v>
      </c>
      <c r="L307" s="455">
        <f t="shared" ca="1" si="28"/>
        <v>4823382.0848270124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4823382.0848270124</v>
      </c>
      <c r="J308" s="455">
        <f t="array" ref="J308">IFERROR(INDEX('Retirement Calculator'!K:K,MATCH('Lorri 401b'!N308,'Retirement Calculator'!A:A,0),0),0)</f>
        <v>16520.094745597391</v>
      </c>
      <c r="K308" s="455">
        <f t="shared" ca="1" si="27"/>
        <v>20028.591625339228</v>
      </c>
      <c r="L308" s="455">
        <f t="shared" ca="1" si="28"/>
        <v>4826890.5817067539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4826890.5817067539</v>
      </c>
      <c r="J309" s="455">
        <f t="array" ref="J309">IFERROR(INDEX('Retirement Calculator'!K:K,MATCH('Lorri 401b'!N309,'Retirement Calculator'!A:A,0),0),0)</f>
        <v>16520.094745597391</v>
      </c>
      <c r="K309" s="455">
        <f t="shared" ca="1" si="27"/>
        <v>20043.210362338152</v>
      </c>
      <c r="L309" s="455">
        <f t="shared" ca="1" si="28"/>
        <v>4830413.6973234946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4830413.6973234946</v>
      </c>
      <c r="J310" s="455">
        <f t="array" ref="J310">IFERROR(INDEX('Retirement Calculator'!K:K,MATCH('Lorri 401b'!N310,'Retirement Calculator'!A:A,0),0),0)</f>
        <v>16520.094745597391</v>
      </c>
      <c r="K310" s="455">
        <f t="shared" ca="1" si="27"/>
        <v>20057.890010741237</v>
      </c>
      <c r="L310" s="455">
        <f t="shared" ca="1" si="28"/>
        <v>4833951.4925886383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4833951.4925886383</v>
      </c>
      <c r="J311" s="455">
        <f t="array" ref="J311">IFERROR(INDEX('Retirement Calculator'!K:K,MATCH('Lorri 401b'!N311,'Retirement Calculator'!A:A,0),0),0)</f>
        <v>16520.094745597391</v>
      </c>
      <c r="K311" s="455">
        <f t="shared" ca="1" si="27"/>
        <v>20072.630824346001</v>
      </c>
      <c r="L311" s="455">
        <f t="shared" ca="1" si="28"/>
        <v>4837504.0286673866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4837504.0286673866</v>
      </c>
      <c r="J312" s="455">
        <f t="array" ref="J312">IFERROR(INDEX('Retirement Calculator'!K:K,MATCH('Lorri 401b'!N312,'Retirement Calculator'!A:A,0),0),0)</f>
        <v>16520.094745597391</v>
      </c>
      <c r="K312" s="455">
        <f t="shared" ca="1" si="27"/>
        <v>20087.433058007453</v>
      </c>
      <c r="L312" s="455">
        <f t="shared" ca="1" si="28"/>
        <v>4841071.3669797964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4841071.3669797964</v>
      </c>
      <c r="J313" s="455">
        <f t="array" ref="J313">IFERROR(INDEX('Retirement Calculator'!K:K,MATCH('Lorri 401b'!N313,'Retirement Calculator'!A:A,0),0),0)</f>
        <v>16520.094745597391</v>
      </c>
      <c r="K313" s="455">
        <f t="shared" ca="1" si="27"/>
        <v>20102.296967642495</v>
      </c>
      <c r="L313" s="455">
        <f t="shared" ca="1" si="28"/>
        <v>4844653.569201841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4844653.569201841</v>
      </c>
      <c r="J314" s="455">
        <f t="array" ref="J314">IFERROR(INDEX('Retirement Calculator'!K:K,MATCH('Lorri 401b'!N314,'Retirement Calculator'!A:A,0),0),0)</f>
        <v>16520.094745597391</v>
      </c>
      <c r="K314" s="455">
        <f t="shared" ca="1" si="27"/>
        <v>20117.222810234347</v>
      </c>
      <c r="L314" s="455">
        <f t="shared" ca="1" si="28"/>
        <v>4848250.6972664772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4848250.6972664772</v>
      </c>
      <c r="J315" s="455">
        <f t="array" ref="J315">IFERROR(INDEX('Retirement Calculator'!K:K,MATCH('Lorri 401b'!N315,'Retirement Calculator'!A:A,0),0),0)</f>
        <v>16520.094745597391</v>
      </c>
      <c r="K315" s="455">
        <f t="shared" ca="1" si="27"/>
        <v>20132.210843836998</v>
      </c>
      <c r="L315" s="455">
        <f t="shared" ca="1" si="28"/>
        <v>4851862.8133647162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4851862.8133647162</v>
      </c>
      <c r="J316" s="455">
        <f t="array" ref="J316">IFERROR(INDEX('Retirement Calculator'!K:K,MATCH('Lorri 401b'!N316,'Retirement Calculator'!A:A,0),0),0)</f>
        <v>16520.094745597391</v>
      </c>
      <c r="K316" s="455">
        <f t="shared" ca="1" si="27"/>
        <v>20147.261327579661</v>
      </c>
      <c r="L316" s="455">
        <f t="shared" ca="1" si="28"/>
        <v>4855489.9799466981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4855489.9799466981</v>
      </c>
      <c r="J317" s="455">
        <f t="array" ref="J317">IFERROR(INDEX('Retirement Calculator'!K:K,MATCH('Lorri 401b'!N317,'Retirement Calculator'!A:A,0),0),0)</f>
        <v>16520.094745597391</v>
      </c>
      <c r="K317" s="455">
        <f t="shared" ca="1" si="27"/>
        <v>20162.374521671252</v>
      </c>
      <c r="L317" s="455">
        <f t="shared" ca="1" si="28"/>
        <v>4859132.2597227711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4859132.2597227711</v>
      </c>
      <c r="J318" s="455">
        <f t="array" ref="J318">IFERROR(INDEX('Retirement Calculator'!K:K,MATCH('Lorri 401b'!N318,'Retirement Calculator'!A:A,0),0),0)</f>
        <v>16520.094745597391</v>
      </c>
      <c r="K318" s="455">
        <f t="shared" ca="1" si="27"/>
        <v>20177.550687404888</v>
      </c>
      <c r="L318" s="455">
        <f t="shared" ca="1" si="28"/>
        <v>4862789.7156645786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4862789.7156645786</v>
      </c>
      <c r="J319" s="455">
        <f t="array" ref="J319">IFERROR(INDEX('Retirement Calculator'!K:K,MATCH('Lorri 401b'!N319,'Retirement Calculator'!A:A,0),0),0)</f>
        <v>16520.094745597391</v>
      </c>
      <c r="K319" s="455">
        <f t="shared" ca="1" si="27"/>
        <v>20192.790087162419</v>
      </c>
      <c r="L319" s="455">
        <f t="shared" ca="1" si="28"/>
        <v>4866462.4110061433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4866462.4110061433</v>
      </c>
      <c r="J320" s="455">
        <f t="array" ref="J320">IFERROR(INDEX('Retirement Calculator'!K:K,MATCH('Lorri 401b'!N320,'Retirement Calculator'!A:A,0),0),0)</f>
        <v>16520.094745597391</v>
      </c>
      <c r="K320" s="455">
        <f t="shared" ca="1" si="27"/>
        <v>20208.092984418938</v>
      </c>
      <c r="L320" s="455">
        <f t="shared" ca="1" si="28"/>
        <v>4870150.4092449648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4870150.4092449648</v>
      </c>
      <c r="J321" s="455">
        <f t="array" ref="J321">IFERROR(INDEX('Retirement Calculator'!K:K,MATCH('Lorri 401b'!N321,'Retirement Calculator'!A:A,0),0),0)</f>
        <v>16520.094745597391</v>
      </c>
      <c r="K321" s="455">
        <f t="shared" ca="1" si="27"/>
        <v>20223.459643747363</v>
      </c>
      <c r="L321" s="455">
        <f t="shared" ca="1" si="28"/>
        <v>4873853.7741431147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4873853.7741431147</v>
      </c>
      <c r="J322" s="455">
        <f t="array" ref="J322">IFERROR(INDEX('Retirement Calculator'!K:K,MATCH('Lorri 401b'!N322,'Retirement Calculator'!A:A,0),0),0)</f>
        <v>16520.094745597391</v>
      </c>
      <c r="K322" s="455">
        <f t="shared" ca="1" si="27"/>
        <v>20238.890330822986</v>
      </c>
      <c r="L322" s="455">
        <f t="shared" ca="1" si="28"/>
        <v>4877572.56972834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4877572.56972834</v>
      </c>
      <c r="J323" s="455">
        <f t="array" ref="J323">IFERROR(INDEX('Retirement Calculator'!K:K,MATCH('Lorri 401b'!N323,'Retirement Calculator'!A:A,0),0),0)</f>
        <v>16520.094745597391</v>
      </c>
      <c r="K323" s="455">
        <f t="shared" ca="1" si="27"/>
        <v>20254.385312428094</v>
      </c>
      <c r="L323" s="455">
        <f t="shared" ca="1" si="28"/>
        <v>4881306.86029517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4881306.86029517</v>
      </c>
      <c r="J324" s="455">
        <f t="array" ref="J324">IFERROR(INDEX('Retirement Calculator'!K:K,MATCH('Lorri 401b'!N324,'Retirement Calculator'!A:A,0),0),0)</f>
        <v>16520.094745597391</v>
      </c>
      <c r="K324" s="455">
        <f t="shared" ca="1" si="27"/>
        <v>20269.94485645655</v>
      </c>
      <c r="L324" s="455">
        <f t="shared" ca="1" si="28"/>
        <v>4885056.7104060287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4885056.7104060287</v>
      </c>
      <c r="J325" s="455">
        <f t="array" ref="J325">IFERROR(INDEX('Retirement Calculator'!K:K,MATCH('Lorri 401b'!N325,'Retirement Calculator'!A:A,0),0),0)</f>
        <v>16520.094745597391</v>
      </c>
      <c r="K325" s="455">
        <f t="shared" ca="1" si="27"/>
        <v>20285.56923191846</v>
      </c>
      <c r="L325" s="455">
        <f t="shared" ca="1" si="28"/>
        <v>4888822.1848923489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4888822.1848923489</v>
      </c>
      <c r="J326" s="455">
        <f t="array" ref="J326">IFERROR(INDEX('Retirement Calculator'!K:K,MATCH('Lorri 401b'!N326,'Retirement Calculator'!A:A,0),0),0)</f>
        <v>16520.094745597391</v>
      </c>
      <c r="K326" s="455">
        <f t="shared" ca="1" si="27"/>
        <v>20301.258708944795</v>
      </c>
      <c r="L326" s="455">
        <f t="shared" ca="1" si="28"/>
        <v>4892603.3488556957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4892603.3488556957</v>
      </c>
      <c r="J327" s="455">
        <f t="array" ref="J327">IFERROR(INDEX('Retirement Calculator'!K:K,MATCH('Lorri 401b'!N327,'Retirement Calculator'!A:A,0),0),0)</f>
        <v>16520.094745597391</v>
      </c>
      <c r="K327" s="455">
        <f t="shared" ca="1" si="27"/>
        <v>20317.013558792074</v>
      </c>
      <c r="L327" s="455">
        <f t="shared" ca="1" si="28"/>
        <v>4896400.2676688898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4896400.2676688898</v>
      </c>
      <c r="J328" s="455">
        <f t="array" ref="J328">IFERROR(INDEX('Retirement Calculator'!K:K,MATCH('Lorri 401b'!N328,'Retirement Calculator'!A:A,0),0),0)</f>
        <v>16520.094745597391</v>
      </c>
      <c r="K328" s="455">
        <f t="shared" ca="1" si="27"/>
        <v>20332.834053847051</v>
      </c>
      <c r="L328" s="455">
        <f t="shared" ca="1" si="28"/>
        <v>4900213.006977139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4900213.006977139</v>
      </c>
      <c r="J329" s="455">
        <f t="array" ref="J329">IFERROR(INDEX('Retirement Calculator'!K:K,MATCH('Lorri 401b'!N329,'Retirement Calculator'!A:A,0),0),0)</f>
        <v>16520.094745597391</v>
      </c>
      <c r="K329" s="455">
        <f t="shared" ca="1" si="27"/>
        <v>20348.720467631421</v>
      </c>
      <c r="L329" s="455">
        <f t="shared" ca="1" si="28"/>
        <v>4904041.6326991729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4904041.6326991729</v>
      </c>
      <c r="J330" s="455">
        <f t="array" ref="J330">IFERROR(INDEX('Retirement Calculator'!K:K,MATCH('Lorri 401b'!N330,'Retirement Calculator'!A:A,0),0),0)</f>
        <v>16520.094745597391</v>
      </c>
      <c r="K330" s="455">
        <f t="shared" ca="1" si="27"/>
        <v>20364.673074806564</v>
      </c>
      <c r="L330" s="455">
        <f t="shared" ca="1" si="28"/>
        <v>4907886.2110283813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4907886.2110283813</v>
      </c>
      <c r="J331" s="455">
        <f t="array" ref="J331">IFERROR(INDEX('Retirement Calculator'!K:K,MATCH('Lorri 401b'!N331,'Retirement Calculator'!A:A,0),0),0)</f>
        <v>16520.094745597391</v>
      </c>
      <c r="K331" s="455">
        <f t="shared" ca="1" si="27"/>
        <v>20380.692151178264</v>
      </c>
      <c r="L331" s="455">
        <f t="shared" ca="1" si="28"/>
        <v>4911746.8084339621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4911746.8084339621</v>
      </c>
      <c r="J332" s="455">
        <f t="array" ref="J332">IFERROR(INDEX('Retirement Calculator'!K:K,MATCH('Lorri 401b'!N332,'Retirement Calculator'!A:A,0),0),0)</f>
        <v>16520.094745597391</v>
      </c>
      <c r="K332" s="455">
        <f t="shared" ca="1" si="27"/>
        <v>20396.777973701519</v>
      </c>
      <c r="L332" s="455">
        <f t="shared" ca="1" si="28"/>
        <v>4915623.4916620655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4915623.4916620655</v>
      </c>
      <c r="J333" s="455">
        <f t="array" ref="J333">IFERROR(INDEX('Retirement Calculator'!K:K,MATCH('Lorri 401b'!N333,'Retirement Calculator'!A:A,0),0),0)</f>
        <v>16520.094745597391</v>
      </c>
      <c r="K333" s="455">
        <f t="shared" ca="1" si="27"/>
        <v>20412.930820485282</v>
      </c>
      <c r="L333" s="455">
        <f t="shared" ca="1" si="28"/>
        <v>4919516.3277369533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4919516.3277369533</v>
      </c>
      <c r="J334" s="455">
        <f t="array" ref="J334">IFERROR(INDEX('Retirement Calculator'!K:K,MATCH('Lorri 401b'!N334,'Retirement Calculator'!A:A,0),0),0)</f>
        <v>16520.094745597391</v>
      </c>
      <c r="K334" s="455">
        <f t="shared" ca="1" si="27"/>
        <v>20429.150970797313</v>
      </c>
      <c r="L334" s="455">
        <f t="shared" ca="1" si="28"/>
        <v>4923425.3839621525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4923425.3839621525</v>
      </c>
      <c r="J335" s="455">
        <f t="array" ref="J335">IFERROR(INDEX('Retirement Calculator'!K:K,MATCH('Lorri 401b'!N335,'Retirement Calculator'!A:A,0),0),0)</f>
        <v>16520.094745597391</v>
      </c>
      <c r="K335" s="455">
        <f t="shared" ca="1" si="27"/>
        <v>20445.438705068977</v>
      </c>
      <c r="L335" s="455">
        <f t="shared" ca="1" si="28"/>
        <v>4927350.7279216237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4927350.7279216237</v>
      </c>
      <c r="J336" s="455">
        <f t="array" ref="J336">IFERROR(INDEX('Retirement Calculator'!K:K,MATCH('Lorri 401b'!N336,'Retirement Calculator'!A:A,0),0),0)</f>
        <v>16520.094745597391</v>
      </c>
      <c r="K336" s="455">
        <f t="shared" ca="1" si="27"/>
        <v>20461.794304900108</v>
      </c>
      <c r="L336" s="455">
        <f t="shared" ca="1" si="28"/>
        <v>4931292.4274809258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4931292.4274809258</v>
      </c>
      <c r="J337" s="455">
        <f t="array" ref="J337">IFERROR(INDEX('Retirement Calculator'!K:K,MATCH('Lorri 401b'!N337,'Retirement Calculator'!A:A,0),0),0)</f>
        <v>16520.094745597391</v>
      </c>
      <c r="K337" s="455">
        <f t="shared" ca="1" si="27"/>
        <v>20478.218053063865</v>
      </c>
      <c r="L337" s="455">
        <f t="shared" ca="1" si="28"/>
        <v>4935250.5507883923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4935250.5507883923</v>
      </c>
      <c r="J338" s="455">
        <f t="array" ref="J338">IFERROR(INDEX('Retirement Calculator'!K:K,MATCH('Lorri 401b'!N338,'Retirement Calculator'!A:A,0),0),0)</f>
        <v>16520.094745597391</v>
      </c>
      <c r="K338" s="455">
        <f t="shared" ca="1" si="27"/>
        <v>20494.710233511643</v>
      </c>
      <c r="L338" s="455">
        <f t="shared" ca="1" si="28"/>
        <v>4939225.1662763059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4939225.1662763059</v>
      </c>
      <c r="J339" s="455">
        <f t="array" ref="J339">IFERROR(INDEX('Retirement Calculator'!K:K,MATCH('Lorri 401b'!N339,'Retirement Calculator'!A:A,0),0),0)</f>
        <v>16520.094745597391</v>
      </c>
      <c r="K339" s="455">
        <f t="shared" ca="1" si="27"/>
        <v>20511.271131377951</v>
      </c>
      <c r="L339" s="455">
        <f t="shared" ca="1" si="28"/>
        <v>4943216.3426620858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4943216.3426620858</v>
      </c>
      <c r="J340" s="455">
        <f t="array" ref="J340">IFERROR(INDEX('Retirement Calculator'!K:K,MATCH('Lorri 401b'!N340,'Retirement Calculator'!A:A,0),0),0)</f>
        <v>16520.094745597391</v>
      </c>
      <c r="K340" s="455">
        <f t="shared" ca="1" si="27"/>
        <v>20527.901032985366</v>
      </c>
      <c r="L340" s="455">
        <f t="shared" ca="1" si="28"/>
        <v>4947224.1489494732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4947224.1489494732</v>
      </c>
      <c r="J341" s="455">
        <f t="array" ref="J341">IFERROR(INDEX('Retirement Calculator'!K:K,MATCH('Lorri 401b'!N341,'Retirement Calculator'!A:A,0),0),0)</f>
        <v>16520.094745597391</v>
      </c>
      <c r="K341" s="455">
        <f t="shared" ca="1" si="27"/>
        <v>20544.600225849481</v>
      </c>
      <c r="L341" s="455">
        <f t="shared" ca="1" si="28"/>
        <v>4951248.6544297244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4951248.6544297244</v>
      </c>
      <c r="J342" s="455">
        <f t="array" ref="J342">IFERROR(INDEX('Retirement Calculator'!K:K,MATCH('Lorri 401b'!N342,'Retirement Calculator'!A:A,0),0),0)</f>
        <v>16520.094745597391</v>
      </c>
      <c r="K342" s="455">
        <f t="shared" ca="1" si="27"/>
        <v>20561.368998683862</v>
      </c>
      <c r="L342" s="455">
        <f t="shared" ca="1" si="28"/>
        <v>4955289.9286828106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4955289.9286828106</v>
      </c>
      <c r="J343" s="455">
        <f t="array" ref="J343">IFERROR(INDEX('Retirement Calculator'!K:K,MATCH('Lorri 401b'!N343,'Retirement Calculator'!A:A,0),0),0)</f>
        <v>16520.094745597391</v>
      </c>
      <c r="K343" s="455">
        <f t="shared" ca="1" si="27"/>
        <v>20578.207641405053</v>
      </c>
      <c r="L343" s="455">
        <f t="shared" ca="1" si="28"/>
        <v>4959348.0415786179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4959348.0415786179</v>
      </c>
      <c r="J344" s="455">
        <f t="array" ref="J344">IFERROR(INDEX('Retirement Calculator'!K:K,MATCH('Lorri 401b'!N344,'Retirement Calculator'!A:A,0),0),0)</f>
        <v>16520.094745597391</v>
      </c>
      <c r="K344" s="455">
        <f t="shared" ca="1" si="27"/>
        <v>20595.116445137584</v>
      </c>
      <c r="L344" s="455">
        <f t="shared" ca="1" si="28"/>
        <v>4963423.0632781573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4963423.0632781573</v>
      </c>
      <c r="J345" s="455">
        <f t="array" ref="J345">IFERROR(INDEX('Retirement Calculator'!K:K,MATCH('Lorri 401b'!N345,'Retirement Calculator'!A:A,0),0),0)</f>
        <v>16520.094745597391</v>
      </c>
      <c r="K345" s="455">
        <f t="shared" ca="1" si="27"/>
        <v>20612.095702218998</v>
      </c>
      <c r="L345" s="455">
        <f t="shared" ca="1" si="28"/>
        <v>4967515.0642347783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4967515.0642347783</v>
      </c>
      <c r="J346" s="455">
        <f t="array" ref="J346">IFERROR(INDEX('Retirement Calculator'!K:K,MATCH('Lorri 401b'!N346,'Retirement Calculator'!A:A,0),0),0)</f>
        <v>16520.094745597391</v>
      </c>
      <c r="K346" s="455">
        <f t="shared" ca="1" si="27"/>
        <v>20629.145706204919</v>
      </c>
      <c r="L346" s="455">
        <f t="shared" ca="1" si="28"/>
        <v>4971624.1151953852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4971624.1151953852</v>
      </c>
      <c r="J347" s="455">
        <f t="array" ref="J347">IFERROR(INDEX('Retirement Calculator'!K:K,MATCH('Lorri 401b'!N347,'Retirement Calculator'!A:A,0),0),0)</f>
        <v>16520.094745597391</v>
      </c>
      <c r="K347" s="455">
        <f t="shared" ca="1" si="27"/>
        <v>20646.266751874115</v>
      </c>
      <c r="L347" s="455">
        <f t="shared" ca="1" si="28"/>
        <v>4975750.2872016616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4975750.2872016616</v>
      </c>
      <c r="J348" s="455">
        <f t="array" ref="J348">IFERROR(INDEX('Retirement Calculator'!K:K,MATCH('Lorri 401b'!N348,'Retirement Calculator'!A:A,0),0),0)</f>
        <v>16520.094745597391</v>
      </c>
      <c r="K348" s="455">
        <f t="shared" ca="1" si="27"/>
        <v>20663.459135233599</v>
      </c>
      <c r="L348" s="455">
        <f t="shared" ca="1" si="28"/>
        <v>4979893.6515912972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4979893.6515912972</v>
      </c>
      <c r="J349" s="455">
        <f t="array" ref="J349">IFERROR(INDEX('Retirement Calculator'!K:K,MATCH('Lorri 401b'!N349,'Retirement Calculator'!A:A,0),0),0)</f>
        <v>16520.094745597391</v>
      </c>
      <c r="K349" s="455">
        <f t="shared" ca="1" si="27"/>
        <v>20680.723153523748</v>
      </c>
      <c r="L349" s="455">
        <f t="shared" ca="1" si="28"/>
        <v>4984054.2799992235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4984054.2799992235</v>
      </c>
      <c r="J350" s="455">
        <f t="array" ref="J350">IFERROR(INDEX('Retirement Calculator'!K:K,MATCH('Lorri 401b'!N350,'Retirement Calculator'!A:A,0),0),0)</f>
        <v>16520.094745597391</v>
      </c>
      <c r="K350" s="455">
        <f t="shared" ca="1" si="27"/>
        <v>20698.059105223441</v>
      </c>
      <c r="L350" s="455">
        <f t="shared" ca="1" si="28"/>
        <v>4988232.2443588488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4988232.2443588488</v>
      </c>
      <c r="J351" s="455">
        <f t="array" ref="J351">IFERROR(INDEX('Retirement Calculator'!K:K,MATCH('Lorri 401b'!N351,'Retirement Calculator'!A:A,0),0),0)</f>
        <v>16520.094745597391</v>
      </c>
      <c r="K351" s="455">
        <f t="shared" ca="1" si="27"/>
        <v>20715.46729005521</v>
      </c>
      <c r="L351" s="455">
        <f t="shared" ca="1" si="28"/>
        <v>4992427.616903306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4992427.616903306</v>
      </c>
      <c r="J352" s="455">
        <f t="array" ref="J352">IFERROR(INDEX('Retirement Calculator'!K:K,MATCH('Lorri 401b'!N352,'Retirement Calculator'!A:A,0),0),0)</f>
        <v>16520.094745597391</v>
      </c>
      <c r="K352" s="455">
        <f t="shared" ca="1" si="27"/>
        <v>20732.94800899045</v>
      </c>
      <c r="L352" s="455">
        <f t="shared" ca="1" si="28"/>
        <v>4996640.470166699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4996640.470166699</v>
      </c>
      <c r="J353" s="455">
        <f t="array" ref="J353">IFERROR(INDEX('Retirement Calculator'!K:K,MATCH('Lorri 401b'!N353,'Retirement Calculator'!A:A,0),0),0)</f>
        <v>16520.094745597391</v>
      </c>
      <c r="K353" s="455">
        <f t="shared" ca="1" si="27"/>
        <v>20750.501564254588</v>
      </c>
      <c r="L353" s="455">
        <f t="shared" ca="1" si="28"/>
        <v>5000870.8769853562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5000870.8769853562</v>
      </c>
      <c r="J354" s="455">
        <f t="array" ref="J354">IFERROR(INDEX('Retirement Calculator'!K:K,MATCH('Lorri 401b'!N354,'Retirement Calculator'!A:A,0),0),0)</f>
        <v>16520.094745597391</v>
      </c>
      <c r="K354" s="455">
        <f t="shared" ca="1" si="27"/>
        <v>20768.128259332327</v>
      </c>
      <c r="L354" s="455">
        <f t="shared" ca="1" si="28"/>
        <v>5005118.9104990903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5005118.9104990903</v>
      </c>
      <c r="J355" s="455">
        <f t="array" ref="J355">IFERROR(INDEX('Retirement Calculator'!K:K,MATCH('Lorri 401b'!N355,'Retirement Calculator'!A:A,0),0),0)</f>
        <v>16520.094745597391</v>
      </c>
      <c r="K355" s="455">
        <f t="shared" ca="1" si="27"/>
        <v>20785.828398972884</v>
      </c>
      <c r="L355" s="455">
        <f t="shared" ca="1" si="28"/>
        <v>5009384.6441524653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5009384.6441524653</v>
      </c>
      <c r="J356" s="455">
        <f t="array" ref="J356">IFERROR(INDEX('Retirement Calculator'!K:K,MATCH('Lorri 401b'!N356,'Retirement Calculator'!A:A,0),0),0)</f>
        <v>16520.094745597391</v>
      </c>
      <c r="K356" s="455">
        <f t="shared" ca="1" si="27"/>
        <v>20803.602289195282</v>
      </c>
      <c r="L356" s="455">
        <f t="shared" ca="1" si="28"/>
        <v>5013668.1516960626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5013668.1516960626</v>
      </c>
      <c r="J357" s="455">
        <f t="array" ref="J357">IFERROR(INDEX('Retirement Calculator'!K:K,MATCH('Lorri 401b'!N357,'Retirement Calculator'!A:A,0),0),0)</f>
        <v>16520.094745597391</v>
      </c>
      <c r="K357" s="455">
        <f t="shared" ca="1" si="27"/>
        <v>20821.450237293604</v>
      </c>
      <c r="L357" s="455">
        <f t="shared" ca="1" si="28"/>
        <v>5017969.5071877586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5017969.5071877586</v>
      </c>
      <c r="J358" s="455">
        <f t="array" ref="J358">IFERROR(INDEX('Retirement Calculator'!K:K,MATCH('Lorri 401b'!N358,'Retirement Calculator'!A:A,0),0),0)</f>
        <v>16520.094745597391</v>
      </c>
      <c r="K358" s="455">
        <f t="shared" ca="1" si="27"/>
        <v>20839.372551842338</v>
      </c>
      <c r="L358" s="455">
        <f t="shared" ca="1" si="28"/>
        <v>5022288.7849940034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5022288.7849940034</v>
      </c>
      <c r="J359" s="455">
        <f t="array" ref="J359">IFERROR(INDEX('Retirement Calculator'!K:K,MATCH('Lorri 401b'!N359,'Retirement Calculator'!A:A,0),0),0)</f>
        <v>16520.094745597391</v>
      </c>
      <c r="K359" s="455">
        <f t="shared" ca="1" si="27"/>
        <v>20857.36954270169</v>
      </c>
      <c r="L359" s="455">
        <f t="shared" ca="1" si="28"/>
        <v>5026626.0597911077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5026626.0597911077</v>
      </c>
      <c r="J360" s="455">
        <f t="array" ref="J360">IFERROR(INDEX('Retirement Calculator'!K:K,MATCH('Lorri 401b'!N360,'Retirement Calculator'!A:A,0),0),0)</f>
        <v>16520.094745597391</v>
      </c>
      <c r="K360" s="455">
        <f t="shared" ca="1" si="27"/>
        <v>20875.441521022956</v>
      </c>
      <c r="L360" s="455">
        <f t="shared" ca="1" si="28"/>
        <v>5030981.4065665333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5030981.4065665333</v>
      </c>
      <c r="J361" s="455">
        <f t="array" ref="J361">IFERROR(INDEX('Retirement Calculator'!K:K,MATCH('Lorri 401b'!N361,'Retirement Calculator'!A:A,0),0),0)</f>
        <v>16520.094745597391</v>
      </c>
      <c r="K361" s="455">
        <f t="shared" ca="1" si="27"/>
        <v>20893.588799253899</v>
      </c>
      <c r="L361" s="455">
        <f t="shared" ca="1" si="28"/>
        <v>5035354.9006201895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5035354.9006201895</v>
      </c>
      <c r="J362" s="455">
        <f t="array" ref="J362">IFERROR(INDEX('Retirement Calculator'!K:K,MATCH('Lorri 401b'!N362,'Retirement Calculator'!A:A,0),0),0)</f>
        <v>16520.094745597391</v>
      </c>
      <c r="K362" s="455">
        <f t="shared" ca="1" si="27"/>
        <v>20911.811691144132</v>
      </c>
      <c r="L362" s="455">
        <f t="shared" ca="1" si="28"/>
        <v>5039746.6175657362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5039746.6175657362</v>
      </c>
      <c r="J363" s="455">
        <f t="array" ref="J363">IFERROR(INDEX('Retirement Calculator'!K:K,MATCH('Lorri 401b'!N363,'Retirement Calculator'!A:A,0),0),0)</f>
        <v>16520.094745597391</v>
      </c>
      <c r="K363" s="455">
        <f t="shared" ca="1" si="27"/>
        <v>20930.110511750576</v>
      </c>
      <c r="L363" s="455">
        <f t="shared" ca="1" si="28"/>
        <v>5044156.6333318893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5044156.6333318893</v>
      </c>
      <c r="J364" s="455">
        <f t="array" ref="J364">IFERROR(INDEX('Retirement Calculator'!K:K,MATCH('Lorri 401b'!N364,'Retirement Calculator'!A:A,0),0),0)</f>
        <v>16520.094745597391</v>
      </c>
      <c r="K364" s="455">
        <f t="shared" ca="1" si="27"/>
        <v>20948.48557744288</v>
      </c>
      <c r="L364" s="455">
        <f t="shared" ca="1" si="28"/>
        <v>5048585.0241637342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5048585.0241637342</v>
      </c>
      <c r="J365" s="455">
        <f t="array" ref="J365">IFERROR(INDEX('Retirement Calculator'!K:K,MATCH('Lorri 401b'!N365,'Retirement Calculator'!A:A,0),0),0)</f>
        <v>16520.094745597391</v>
      </c>
      <c r="K365" s="455">
        <f t="shared" ca="1" si="27"/>
        <v>20966.9372059089</v>
      </c>
      <c r="L365" s="455">
        <f t="shared" ca="1" si="28"/>
        <v>5053031.8666240452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5053031.8666240452</v>
      </c>
      <c r="J366" s="455">
        <f t="array" ref="J366">IFERROR(INDEX('Retirement Calculator'!K:K,MATCH('Lorri 401b'!N366,'Retirement Calculator'!A:A,0),0),0)</f>
        <v>16520.094745597391</v>
      </c>
      <c r="K366" s="455">
        <f t="shared" ca="1" si="27"/>
        <v>20985.465716160197</v>
      </c>
      <c r="L366" s="455">
        <f t="shared" ca="1" si="28"/>
        <v>5057497.2375946073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5057497.2375946073</v>
      </c>
      <c r="J367" s="455">
        <f t="array" ref="J367">IFERROR(INDEX('Retirement Calculator'!K:K,MATCH('Lorri 401b'!N367,'Retirement Calculator'!A:A,0),0),0)</f>
        <v>16520.094745597391</v>
      </c>
      <c r="K367" s="455">
        <f t="shared" ca="1" si="27"/>
        <v>21004.07142853754</v>
      </c>
      <c r="L367" s="455">
        <f t="shared" ca="1" si="28"/>
        <v>5061981.2142775469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5061981.2142775469</v>
      </c>
      <c r="J368" s="455">
        <f t="array" ref="J368">IFERROR(INDEX('Retirement Calculator'!K:K,MATCH('Lorri 401b'!N368,'Retirement Calculator'!A:A,0),0),0)</f>
        <v>16520.094745597391</v>
      </c>
      <c r="K368" s="455">
        <f t="shared" ca="1" si="27"/>
        <v>21022.754664716453</v>
      </c>
      <c r="L368" s="455">
        <f t="shared" ca="1" si="28"/>
        <v>5066483.8741966654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5066483.8741966654</v>
      </c>
      <c r="J369" s="455">
        <f t="array" ref="J369">IFERROR(INDEX('Retirement Calculator'!K:K,MATCH('Lorri 401b'!N369,'Retirement Calculator'!A:A,0),0),0)</f>
        <v>16520.094745597391</v>
      </c>
      <c r="K369" s="455">
        <f t="shared" ca="1" si="27"/>
        <v>21041.51574771278</v>
      </c>
      <c r="L369" s="455">
        <f t="shared" ca="1" si="28"/>
        <v>5071005.2951987805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5071005.2951987805</v>
      </c>
      <c r="J370" s="455">
        <f t="array" ref="J370">IFERROR(INDEX('Retirement Calculator'!K:K,MATCH('Lorri 401b'!N370,'Retirement Calculator'!A:A,0),0),0)</f>
        <v>16520.094745597391</v>
      </c>
      <c r="K370" s="455">
        <f t="shared" ca="1" si="27"/>
        <v>21060.35500188826</v>
      </c>
      <c r="L370" s="455">
        <f t="shared" ca="1" si="28"/>
        <v>5075545.5554550709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5075545.5554550709</v>
      </c>
      <c r="J371" s="455">
        <f t="array" ref="J371">IFERROR(INDEX('Retirement Calculator'!K:K,MATCH('Lorri 401b'!N371,'Retirement Calculator'!A:A,0),0),0)</f>
        <v>16520.094745597391</v>
      </c>
      <c r="K371" s="455">
        <f t="shared" ca="1" si="27"/>
        <v>21079.272752956138</v>
      </c>
      <c r="L371" s="455">
        <f t="shared" ca="1" si="28"/>
        <v>5080104.7334624296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5080104.7334624296</v>
      </c>
      <c r="J372" s="455">
        <f t="array" ref="J372">IFERROR(INDEX('Retirement Calculator'!K:K,MATCH('Lorri 401b'!N372,'Retirement Calculator'!A:A,0),0),0)</f>
        <v>16520.094745597391</v>
      </c>
      <c r="K372" s="455">
        <f t="shared" ca="1" si="27"/>
        <v>21098.2693279868</v>
      </c>
      <c r="L372" s="455">
        <f t="shared" ca="1" si="28"/>
        <v>5084682.9080448188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5084682.9080448188</v>
      </c>
      <c r="J373" s="455">
        <f t="array" ref="J373">IFERROR(INDEX('Retirement Calculator'!K:K,MATCH('Lorri 401b'!N373,'Retirement Calculator'!A:A,0),0),0)</f>
        <v>16520.094745597391</v>
      </c>
      <c r="K373" s="455">
        <f t="shared" ca="1" si="27"/>
        <v>21117.345055413422</v>
      </c>
      <c r="L373" s="455">
        <f t="shared" ca="1" si="28"/>
        <v>5089280.1583546344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5089280.1583546344</v>
      </c>
      <c r="J374" s="455">
        <f t="array" ref="J374">IFERROR(INDEX('Retirement Calculator'!K:K,MATCH('Lorri 401b'!N374,'Retirement Calculator'!A:A,0),0),0)</f>
        <v>16520.094745597391</v>
      </c>
      <c r="K374" s="455">
        <f t="shared" ca="1" si="27"/>
        <v>21136.500265037652</v>
      </c>
      <c r="L374" s="455">
        <f t="shared" ca="1" si="28"/>
        <v>5093896.5638740743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5093896.5638740743</v>
      </c>
      <c r="J375" s="455">
        <f t="array" ref="J375">IFERROR(INDEX('Retirement Calculator'!K:K,MATCH('Lorri 401b'!N375,'Retirement Calculator'!A:A,0),0),0)</f>
        <v>16520.094745597391</v>
      </c>
      <c r="K375" s="455">
        <f t="shared" ca="1" si="27"/>
        <v>21155.735288035317</v>
      </c>
      <c r="L375" s="455">
        <f t="shared" ca="1" si="28"/>
        <v>5098532.2044165116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5098532.2044165116</v>
      </c>
      <c r="J376" s="455">
        <f t="array" ref="J376">IFERROR(INDEX('Retirement Calculator'!K:K,MATCH('Lorri 401b'!N376,'Retirement Calculator'!A:A,0),0),0)</f>
        <v>16520.094745597391</v>
      </c>
      <c r="K376" s="455">
        <f t="shared" ca="1" si="27"/>
        <v>21175.050456962141</v>
      </c>
      <c r="L376" s="455">
        <f t="shared" ca="1" si="28"/>
        <v>5103187.1601278763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5103187.1601278763</v>
      </c>
      <c r="J377" s="455">
        <f t="array" ref="J377">IFERROR(INDEX('Retirement Calculator'!K:K,MATCH('Lorri 401b'!N377,'Retirement Calculator'!A:A,0),0),0)</f>
        <v>16520.094745597391</v>
      </c>
      <c r="K377" s="455">
        <f t="shared" ca="1" si="27"/>
        <v>21194.446105759493</v>
      </c>
      <c r="L377" s="455">
        <f t="shared" ca="1" si="28"/>
        <v>5107861.5114880381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5107861.5114880381</v>
      </c>
      <c r="J378" s="455">
        <f t="array" ref="J378">IFERROR(INDEX('Retirement Calculator'!K:K,MATCH('Lorri 401b'!N378,'Retirement Calculator'!A:A,0),0),0)</f>
        <v>16520.094745597391</v>
      </c>
      <c r="K378" s="455">
        <f t="shared" ca="1" si="27"/>
        <v>21213.922569760169</v>
      </c>
      <c r="L378" s="455">
        <f t="shared" ca="1" si="28"/>
        <v>5112555.3393122004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5112555.3393122004</v>
      </c>
      <c r="J379" s="455">
        <f t="array" ref="J379">IFERROR(INDEX('Retirement Calculator'!K:K,MATCH('Lorri 401b'!N379,'Retirement Calculator'!A:A,0),0),0)</f>
        <v>16520.094745597391</v>
      </c>
      <c r="K379" s="455">
        <f t="shared" ca="1" si="27"/>
        <v>21233.480185694178</v>
      </c>
      <c r="L379" s="455">
        <f t="shared" ca="1" si="28"/>
        <v>5117268.7247522967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5117268.7247522967</v>
      </c>
      <c r="J380" s="455">
        <f t="array" ref="J380">IFERROR(INDEX('Retirement Calculator'!K:K,MATCH('Lorri 401b'!N380,'Retirement Calculator'!A:A,0),0),0)</f>
        <v>16520.094745597391</v>
      </c>
      <c r="K380" s="455">
        <f t="shared" ca="1" si="27"/>
        <v>21253.11929169458</v>
      </c>
      <c r="L380" s="455">
        <f t="shared" ca="1" si="28"/>
        <v>5122001.7492983937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5122001.7492983937</v>
      </c>
      <c r="J381" s="455">
        <f t="array" ref="J381">IFERROR(INDEX('Retirement Calculator'!K:K,MATCH('Lorri 401b'!N381,'Retirement Calculator'!A:A,0),0),0)</f>
        <v>16520.094745597391</v>
      </c>
      <c r="K381" s="455">
        <f t="shared" ca="1" si="27"/>
        <v>21272.840227303317</v>
      </c>
      <c r="L381" s="455">
        <f t="shared" ca="1" si="28"/>
        <v>5126754.494780099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5126754.494780099</v>
      </c>
      <c r="J382" s="455">
        <f t="array" ref="J382">IFERROR(INDEX('Retirement Calculator'!K:K,MATCH('Lorri 401b'!N382,'Retirement Calculator'!A:A,0),0),0)</f>
        <v>16520.094745597391</v>
      </c>
      <c r="K382" s="455">
        <f t="shared" ca="1" si="27"/>
        <v>21292.643333477088</v>
      </c>
      <c r="L382" s="455">
        <f t="shared" ca="1" si="28"/>
        <v>5131527.0433679782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5131527.0433679782</v>
      </c>
      <c r="J383" s="455">
        <f t="array" ref="J383">IFERROR(INDEX('Retirement Calculator'!K:K,MATCH('Lorri 401b'!N383,'Retirement Calculator'!A:A,0),0),0)</f>
        <v>16520.094745597391</v>
      </c>
      <c r="K383" s="455">
        <f t="shared" ca="1" si="27"/>
        <v>21312.528952593253</v>
      </c>
      <c r="L383" s="455">
        <f t="shared" ca="1" si="28"/>
        <v>5136319.4775749734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5136319.4775749734</v>
      </c>
      <c r="J384" s="455">
        <f t="array" ref="J384">IFERROR(INDEX('Retirement Calculator'!K:K,MATCH('Lorri 401b'!N384,'Retirement Calculator'!A:A,0),0),0)</f>
        <v>16520.094745597391</v>
      </c>
      <c r="K384" s="455">
        <f t="shared" ca="1" si="27"/>
        <v>21332.497428455732</v>
      </c>
      <c r="L384" s="455">
        <f t="shared" ca="1" si="28"/>
        <v>5141131.880257831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5141131.880257831</v>
      </c>
      <c r="J385" s="455">
        <f t="array" ref="J385">IFERROR(INDEX('Retirement Calculator'!K:K,MATCH('Lorri 401b'!N385,'Retirement Calculator'!A:A,0),0),0)</f>
        <v>16520.094745597391</v>
      </c>
      <c r="K385" s="455">
        <f t="shared" ca="1" si="27"/>
        <v>21352.549106300972</v>
      </c>
      <c r="L385" s="455">
        <f t="shared" ca="1" si="28"/>
        <v>5145964.334618534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5145964.334618534</v>
      </c>
      <c r="J386" s="455">
        <f t="array" ref="J386">IFERROR(INDEX('Retirement Calculator'!K:K,MATCH('Lorri 401b'!N386,'Retirement Calculator'!A:A,0),0),0)</f>
        <v>16520.094745597391</v>
      </c>
      <c r="K386" s="455">
        <f t="shared" ca="1" si="27"/>
        <v>21372.684332803899</v>
      </c>
      <c r="L386" s="455">
        <f t="shared" ca="1" si="28"/>
        <v>5150816.92420574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5150816.92420574</v>
      </c>
      <c r="J387" s="455">
        <f t="array" ref="J387">IFERROR(INDEX('Retirement Calculator'!K:K,MATCH('Lorri 401b'!N387,'Retirement Calculator'!A:A,0),0),0)</f>
        <v>16520.094745597391</v>
      </c>
      <c r="K387" s="455">
        <f t="shared" ca="1" si="27"/>
        <v>21392.903456083925</v>
      </c>
      <c r="L387" s="455">
        <f t="shared" ca="1" si="28"/>
        <v>5155689.7329162257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5155689.7329162257</v>
      </c>
      <c r="J388" s="455">
        <f t="array" ref="J388">IFERROR(INDEX('Retirement Calculator'!K:K,MATCH('Lorri 401b'!N388,'Retirement Calculator'!A:A,0),0),0)</f>
        <v>16520.094745597391</v>
      </c>
      <c r="K388" s="455">
        <f t="shared" ca="1" si="27"/>
        <v>21413.206825710949</v>
      </c>
      <c r="L388" s="455">
        <f t="shared" ca="1" si="28"/>
        <v>5160582.8449963387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5160582.8449963387</v>
      </c>
      <c r="J389" s="455">
        <f t="array" ref="J389">IFERROR(INDEX('Retirement Calculator'!K:K,MATCH('Lorri 401b'!N389,'Retirement Calculator'!A:A,0),0),0)</f>
        <v>16520.094745597391</v>
      </c>
      <c r="K389" s="455">
        <f t="shared" ca="1" si="27"/>
        <v>21433.594792711421</v>
      </c>
      <c r="L389" s="455">
        <f t="shared" ca="1" si="28"/>
        <v>5165496.3450434525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5165496.3450434525</v>
      </c>
      <c r="J390" s="455">
        <f t="array" ref="J390">IFERROR(INDEX('Retirement Calculator'!K:K,MATCH('Lorri 401b'!N390,'Retirement Calculator'!A:A,0),0),0)</f>
        <v>16520.094745597391</v>
      </c>
      <c r="K390" s="455">
        <f t="shared" ca="1" si="27"/>
        <v>21454.067709574396</v>
      </c>
      <c r="L390" s="455">
        <f t="shared" ca="1" si="28"/>
        <v>5170430.3180074291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5170430.3180074291</v>
      </c>
      <c r="J391" s="455">
        <f t="array" ref="J391">IFERROR(INDEX('Retirement Calculator'!K:K,MATCH('Lorri 401b'!N391,'Retirement Calculator'!A:A,0),0),0)</f>
        <v>16520.094745597391</v>
      </c>
      <c r="K391" s="455">
        <f t="shared" ca="1" si="27"/>
        <v>21474.625930257629</v>
      </c>
      <c r="L391" s="455">
        <f t="shared" ca="1" si="28"/>
        <v>5175384.8491920894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5175384.8491920894</v>
      </c>
      <c r="J392" s="455">
        <f t="array" ref="J392">IFERROR(INDEX('Retirement Calculator'!K:K,MATCH('Lorri 401b'!N392,'Retirement Calculator'!A:A,0),0),0)</f>
        <v>16520.094745597391</v>
      </c>
      <c r="K392" s="455">
        <f t="shared" ca="1" si="27"/>
        <v>21495.269810193713</v>
      </c>
      <c r="L392" s="455">
        <f t="shared" ca="1" si="28"/>
        <v>5180360.0242566857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5180360.0242566857</v>
      </c>
      <c r="J393" s="455">
        <f t="array" ref="J393">IFERROR(INDEX('Retirement Calculator'!K:K,MATCH('Lorri 401b'!N393,'Retirement Calculator'!A:A,0),0),0)</f>
        <v>16520.094745597391</v>
      </c>
      <c r="K393" s="455">
        <f t="shared" ca="1" si="27"/>
        <v>21515.999706296199</v>
      </c>
      <c r="L393" s="455">
        <f t="shared" ca="1" si="28"/>
        <v>5185355.9292173842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5185355.9292173842</v>
      </c>
      <c r="J394" s="455">
        <f t="array" ref="J394">IFERROR(INDEX('Retirement Calculator'!K:K,MATCH('Lorri 401b'!N394,'Retirement Calculator'!A:A,0),0),0)</f>
        <v>16520.094745597391</v>
      </c>
      <c r="K394" s="455">
        <f t="shared" ca="1" si="27"/>
        <v>21536.815976965776</v>
      </c>
      <c r="L394" s="455">
        <f t="shared" ca="1" si="28"/>
        <v>5190372.6504487526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5190372.6504487526</v>
      </c>
      <c r="J395" s="455">
        <f t="array" ref="J395">IFERROR(INDEX('Retirement Calculator'!K:K,MATCH('Lorri 401b'!N395,'Retirement Calculator'!A:A,0),0),0)</f>
        <v>16520.094745597391</v>
      </c>
      <c r="K395" s="455">
        <f t="shared" ca="1" si="27"/>
        <v>21557.718982096478</v>
      </c>
      <c r="L395" s="455">
        <f t="shared" ca="1" si="28"/>
        <v>5195410.2746852515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5195410.2746852515</v>
      </c>
      <c r="J396" s="455">
        <f t="array" ref="J396">IFERROR(INDEX('Retirement Calculator'!K:K,MATCH('Lorri 401b'!N396,'Retirement Calculator'!A:A,0),0),0)</f>
        <v>16520.094745597391</v>
      </c>
      <c r="K396" s="455">
        <f t="shared" ca="1" si="27"/>
        <v>21578.709083081889</v>
      </c>
      <c r="L396" s="455">
        <f t="shared" ca="1" si="28"/>
        <v>5200468.8890227359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5200468.8890227359</v>
      </c>
      <c r="J397" s="455">
        <f t="array" ref="J397">IFERROR(INDEX('Retirement Calculator'!K:K,MATCH('Lorri 401b'!N397,'Retirement Calculator'!A:A,0),0),0)</f>
        <v>16520.094745597391</v>
      </c>
      <c r="K397" s="455">
        <f t="shared" ca="1" si="27"/>
        <v>21599.786642821407</v>
      </c>
      <c r="L397" s="455">
        <f t="shared" ca="1" si="28"/>
        <v>5205548.5809199596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5205548.5809199596</v>
      </c>
      <c r="J398" s="455">
        <f t="array" ref="J398">IFERROR(INDEX('Retirement Calculator'!K:K,MATCH('Lorri 401b'!N398,'Retirement Calculator'!A:A,0),0),0)</f>
        <v>16520.094745597391</v>
      </c>
      <c r="K398" s="455">
        <f t="shared" ca="1" si="27"/>
        <v>21620.952025726507</v>
      </c>
      <c r="L398" s="455">
        <f t="shared" ca="1" si="28"/>
        <v>5210649.4382000882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5210649.4382000882</v>
      </c>
      <c r="J399" s="455">
        <f t="array" ref="J399">IFERROR(INDEX('Retirement Calculator'!K:K,MATCH('Lorri 401b'!N399,'Retirement Calculator'!A:A,0),0),0)</f>
        <v>16520.094745597391</v>
      </c>
      <c r="K399" s="455">
        <f t="shared" ca="1" si="27"/>
        <v>21642.205597727043</v>
      </c>
      <c r="L399" s="455">
        <f t="shared" ca="1" si="28"/>
        <v>5215771.549052217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5215771.549052217</v>
      </c>
      <c r="J400" s="455">
        <f t="array" ref="J400">IFERROR(INDEX('Retirement Calculator'!K:K,MATCH('Lorri 401b'!N400,'Retirement Calculator'!A:A,0),0),0)</f>
        <v>16520.094745597391</v>
      </c>
      <c r="K400" s="455">
        <f t="shared" ca="1" si="27"/>
        <v>21663.547726277578</v>
      </c>
      <c r="L400" s="455">
        <f t="shared" ca="1" si="28"/>
        <v>5220915.0020328965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5220915.0020328965</v>
      </c>
      <c r="J401" s="455">
        <f t="array" ref="J401">IFERROR(INDEX('Retirement Calculator'!K:K,MATCH('Lorri 401b'!N401,'Retirement Calculator'!A:A,0),0),0)</f>
        <v>16520.094745597391</v>
      </c>
      <c r="K401" s="455">
        <f t="shared" ca="1" si="27"/>
        <v>21684.978780363745</v>
      </c>
      <c r="L401" s="455">
        <f t="shared" ca="1" si="28"/>
        <v>5226079.8860676624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5226079.8860676624</v>
      </c>
      <c r="J402" s="455">
        <f t="array" ref="J402">IFERROR(INDEX('Retirement Calculator'!K:K,MATCH('Lorri 401b'!N402,'Retirement Calculator'!A:A,0),0),0)</f>
        <v>16520.094745597391</v>
      </c>
      <c r="K402" s="455">
        <f t="shared" ca="1" si="27"/>
        <v>21706.499130508601</v>
      </c>
      <c r="L402" s="455">
        <f t="shared" ca="1" si="28"/>
        <v>5231266.2904525734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5231266.2904525734</v>
      </c>
      <c r="J403" s="455">
        <f t="array" ref="J403">IFERROR(INDEX('Retirement Calculator'!K:K,MATCH('Lorri 401b'!N403,'Retirement Calculator'!A:A,0),0),0)</f>
        <v>16520.094745597391</v>
      </c>
      <c r="K403" s="455">
        <f t="shared" ca="1" si="27"/>
        <v>21728.109148779065</v>
      </c>
      <c r="L403" s="455">
        <f t="shared" ca="1" si="28"/>
        <v>5236474.3048557546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5236474.3048557546</v>
      </c>
      <c r="J404" s="455">
        <f t="array" ref="J404">IFERROR(INDEX('Retirement Calculator'!K:K,MATCH('Lorri 401b'!N404,'Retirement Calculator'!A:A,0),0),0)</f>
        <v>16520.094745597391</v>
      </c>
      <c r="K404" s="455">
        <f t="shared" ca="1" si="27"/>
        <v>21749.809208792321</v>
      </c>
      <c r="L404" s="455">
        <f t="shared" ca="1" si="28"/>
        <v>5241704.0193189494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5241704.0193189494</v>
      </c>
      <c r="J405" s="455">
        <f t="array" ref="J405">IFERROR(INDEX('Retirement Calculator'!K:K,MATCH('Lorri 401b'!N405,'Retirement Calculator'!A:A,0),0),0)</f>
        <v>16520.094745597391</v>
      </c>
      <c r="K405" s="455">
        <f t="shared" ca="1" si="27"/>
        <v>21771.5996857223</v>
      </c>
      <c r="L405" s="455">
        <f t="shared" ca="1" si="28"/>
        <v>5246955.5242590737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5246955.5242590737</v>
      </c>
      <c r="J406" s="455">
        <f t="array" ref="J406">IFERROR(INDEX('Retirement Calculator'!K:K,MATCH('Lorri 401b'!N406,'Retirement Calculator'!A:A,0),0),0)</f>
        <v>16520.094745597391</v>
      </c>
      <c r="K406" s="455">
        <f t="shared" ca="1" si="27"/>
        <v>21793.48095630615</v>
      </c>
      <c r="L406" s="455">
        <f t="shared" ca="1" si="28"/>
        <v>5252228.9104697816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5252228.9104697816</v>
      </c>
      <c r="J407" s="455">
        <f t="array" ref="J407">IFERROR(INDEX('Retirement Calculator'!K:K,MATCH('Lorri 401b'!N407,'Retirement Calculator'!A:A,0),0),0)</f>
        <v>16520.094745597391</v>
      </c>
      <c r="K407" s="455">
        <f t="shared" ca="1" si="27"/>
        <v>21815.453398850765</v>
      </c>
      <c r="L407" s="455">
        <f t="shared" ca="1" si="28"/>
        <v>5257524.2691230346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5257524.2691230346</v>
      </c>
      <c r="J408" s="455">
        <f t="array" ref="J408">IFERROR(INDEX('Retirement Calculator'!K:K,MATCH('Lorri 401b'!N408,'Retirement Calculator'!A:A,0),0),0)</f>
        <v>16520.094745597391</v>
      </c>
      <c r="K408" s="455">
        <f t="shared" ca="1" si="27"/>
        <v>21837.517393239319</v>
      </c>
      <c r="L408" s="455">
        <f t="shared" ca="1" si="28"/>
        <v>5262841.6917706765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5262841.6917706765</v>
      </c>
      <c r="J409" s="455">
        <f t="array" ref="J409">IFERROR(INDEX('Retirement Calculator'!K:K,MATCH('Lorri 401b'!N409,'Retirement Calculator'!A:A,0),0),0)</f>
        <v>16520.094745597391</v>
      </c>
      <c r="K409" s="455">
        <f t="shared" ca="1" si="27"/>
        <v>21859.673320937829</v>
      </c>
      <c r="L409" s="455">
        <f t="shared" ca="1" si="28"/>
        <v>5268181.2703460166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5268181.2703460166</v>
      </c>
      <c r="J410" s="455">
        <f t="array" ref="J410">IFERROR(INDEX('Retirement Calculator'!K:K,MATCH('Lorri 401b'!N410,'Retirement Calculator'!A:A,0),0),0)</f>
        <v>16520.094745597391</v>
      </c>
      <c r="K410" s="455">
        <f t="shared" ca="1" si="27"/>
        <v>21881.921565001743</v>
      </c>
      <c r="L410" s="455">
        <f t="shared" ca="1" si="28"/>
        <v>5273543.0971654207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5273543.0971654207</v>
      </c>
      <c r="J411" s="455">
        <f t="array" ref="J411">IFERROR(INDEX('Retirement Calculator'!K:K,MATCH('Lorri 401b'!N411,'Retirement Calculator'!A:A,0),0),0)</f>
        <v>16520.094745597391</v>
      </c>
      <c r="K411" s="455">
        <f t="shared" ca="1" si="27"/>
        <v>21904.262510082594</v>
      </c>
      <c r="L411" s="455">
        <f t="shared" ca="1" si="28"/>
        <v>5278927.2649299055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5278927.2649299055</v>
      </c>
      <c r="J412" s="455">
        <f t="array" ref="J412">IFERROR(INDEX('Retirement Calculator'!K:K,MATCH('Lorri 401b'!N412,'Retirement Calculator'!A:A,0),0),0)</f>
        <v>16520.094745597391</v>
      </c>
      <c r="K412" s="455">
        <f t="shared" ca="1" si="27"/>
        <v>21926.696542434616</v>
      </c>
      <c r="L412" s="455">
        <f t="shared" ca="1" si="28"/>
        <v>5284333.8667267421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5284333.8667267421</v>
      </c>
      <c r="J413" s="455">
        <f t="array" ref="J413">IFERROR(INDEX('Retirement Calculator'!K:K,MATCH('Lorri 401b'!N413,'Retirement Calculator'!A:A,0),0),0)</f>
        <v>16520.094745597391</v>
      </c>
      <c r="K413" s="455">
        <f t="shared" ca="1" si="27"/>
        <v>21949.224049921435</v>
      </c>
      <c r="L413" s="455">
        <f t="shared" ca="1" si="28"/>
        <v>5289762.9960310655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5289762.9960310655</v>
      </c>
      <c r="J414" s="455">
        <f t="array" ref="J414">IFERROR(INDEX('Retirement Calculator'!K:K,MATCH('Lorri 401b'!N414,'Retirement Calculator'!A:A,0),0),0)</f>
        <v>16520.094745597391</v>
      </c>
      <c r="K414" s="455">
        <f t="shared" ca="1" si="27"/>
        <v>21971.845422022783</v>
      </c>
      <c r="L414" s="455">
        <f t="shared" ca="1" si="28"/>
        <v>5295214.7467074906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5295214.7467074906</v>
      </c>
      <c r="J415" s="455">
        <f t="array" ref="J415">IFERROR(INDEX('Retirement Calculator'!K:K,MATCH('Lorri 401b'!N415,'Retirement Calculator'!A:A,0),0),0)</f>
        <v>16520.094745597391</v>
      </c>
      <c r="K415" s="455">
        <f t="shared" ca="1" si="27"/>
        <v>21994.561049841221</v>
      </c>
      <c r="L415" s="455">
        <f t="shared" ca="1" si="28"/>
        <v>5300689.2130117342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5300689.2130117342</v>
      </c>
      <c r="J416" s="455">
        <f t="array" ref="J416">IFERROR(INDEX('Retirement Calculator'!K:K,MATCH('Lorri 401b'!N416,'Retirement Calculator'!A:A,0),0),0)</f>
        <v>16520.094745597391</v>
      </c>
      <c r="K416" s="455">
        <f t="shared" ca="1" si="27"/>
        <v>22017.3713261089</v>
      </c>
      <c r="L416" s="455">
        <f t="shared" ca="1" si="28"/>
        <v>5306186.4895922448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5306186.4895922448</v>
      </c>
      <c r="J417" s="455">
        <f t="array" ref="J417">IFERROR(INDEX('Retirement Calculator'!K:K,MATCH('Lorri 401b'!N417,'Retirement Calculator'!A:A,0),0),0)</f>
        <v>16520.094745597391</v>
      </c>
      <c r="K417" s="455">
        <f t="shared" ca="1" si="27"/>
        <v>22040.276645194361</v>
      </c>
      <c r="L417" s="455">
        <f t="shared" ca="1" si="28"/>
        <v>5311706.6714918418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5311706.6714918418</v>
      </c>
      <c r="J418" s="455">
        <f t="array" ref="J418">IFERROR(INDEX('Retirement Calculator'!K:K,MATCH('Lorri 401b'!N418,'Retirement Calculator'!A:A,0),0),0)</f>
        <v>16520.094745597391</v>
      </c>
      <c r="K418" s="455">
        <f t="shared" ca="1" si="27"/>
        <v>22063.27740310935</v>
      </c>
      <c r="L418" s="455">
        <f t="shared" ca="1" si="28"/>
        <v>5317249.8541493537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5317249.8541493537</v>
      </c>
      <c r="J419" s="455">
        <f t="array" ref="J419">IFERROR(INDEX('Retirement Calculator'!K:K,MATCH('Lorri 401b'!N419,'Retirement Calculator'!A:A,0),0),0)</f>
        <v>16520.094745597391</v>
      </c>
      <c r="K419" s="455">
        <f t="shared" ca="1" si="27"/>
        <v>22086.37399751565</v>
      </c>
      <c r="L419" s="455">
        <f t="shared" ca="1" si="28"/>
        <v>5322816.1334012719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5322816.1334012719</v>
      </c>
      <c r="J420" s="455">
        <f t="array" ref="J420">IFERROR(INDEX('Retirement Calculator'!K:K,MATCH('Lorri 401b'!N420,'Retirement Calculator'!A:A,0),0),0)</f>
        <v>16520.094745597391</v>
      </c>
      <c r="K420" s="455">
        <f t="shared" ca="1" si="27"/>
        <v>22109.566827731975</v>
      </c>
      <c r="L420" s="455">
        <f t="shared" ca="1" si="28"/>
        <v>5328405.6054834062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5328405.6054834062</v>
      </c>
      <c r="J421" s="455">
        <f t="array" ref="J421">IFERROR(INDEX('Retirement Calculator'!K:K,MATCH('Lorri 401b'!N421,'Retirement Calculator'!A:A,0),0),0)</f>
        <v>16520.094745597391</v>
      </c>
      <c r="K421" s="455">
        <f t="shared" ca="1" si="27"/>
        <v>22132.856294740868</v>
      </c>
      <c r="L421" s="455">
        <f t="shared" ca="1" si="28"/>
        <v>5334018.3670325493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5334018.3670325493</v>
      </c>
      <c r="J422" s="455">
        <f t="array" ref="J422">IFERROR(INDEX('Retirement Calculator'!K:K,MATCH('Lorri 401b'!N422,'Retirement Calculator'!A:A,0),0),0)</f>
        <v>16520.094745597391</v>
      </c>
      <c r="K422" s="455">
        <f t="shared" ca="1" si="27"/>
        <v>22156.242801195633</v>
      </c>
      <c r="L422" s="455">
        <f t="shared" ca="1" si="28"/>
        <v>5339654.5150881475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5339654.5150881475</v>
      </c>
      <c r="J423" s="455">
        <f t="array" ref="J423">IFERROR(INDEX('Retirement Calculator'!K:K,MATCH('Lorri 401b'!N423,'Retirement Calculator'!A:A,0),0),0)</f>
        <v>16520.094745597391</v>
      </c>
      <c r="K423" s="455">
        <f t="shared" ca="1" si="27"/>
        <v>22179.72675142729</v>
      </c>
      <c r="L423" s="455">
        <f t="shared" ca="1" si="28"/>
        <v>5345314.1470939768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5345314.1470939768</v>
      </c>
      <c r="J424" s="455">
        <f t="array" ref="J424">IFERROR(INDEX('Retirement Calculator'!K:K,MATCH('Lorri 401b'!N424,'Retirement Calculator'!A:A,0),0),0)</f>
        <v>16520.094745597391</v>
      </c>
      <c r="K424" s="455">
        <f t="shared" ca="1" si="27"/>
        <v>22203.308551451581</v>
      </c>
      <c r="L424" s="455">
        <f t="shared" ca="1" si="28"/>
        <v>5350997.3608998302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5350997.3608998302</v>
      </c>
      <c r="J425" s="455">
        <f t="array" ref="J425">IFERROR(INDEX('Retirement Calculator'!K:K,MATCH('Lorri 401b'!N425,'Retirement Calculator'!A:A,0),0),0)</f>
        <v>16520.094745597391</v>
      </c>
      <c r="K425" s="455">
        <f t="shared" ca="1" si="27"/>
        <v>22226.988608975968</v>
      </c>
      <c r="L425" s="455">
        <f t="shared" ca="1" si="28"/>
        <v>5356704.2547632083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5356704.2547632083</v>
      </c>
      <c r="J426" s="455">
        <f t="array" ref="J426">IFERROR(INDEX('Retirement Calculator'!K:K,MATCH('Lorri 401b'!N426,'Retirement Calculator'!A:A,0),0),0)</f>
        <v>16520.094745597391</v>
      </c>
      <c r="K426" s="455">
        <f t="shared" ca="1" si="27"/>
        <v>22250.767333406711</v>
      </c>
      <c r="L426" s="455">
        <f t="shared" ca="1" si="28"/>
        <v>5362434.9273510175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5362434.9273510175</v>
      </c>
      <c r="J427" s="455">
        <f t="array" ref="J427">IFERROR(INDEX('Retirement Calculator'!K:K,MATCH('Lorri 401b'!N427,'Retirement Calculator'!A:A,0),0),0)</f>
        <v>16520.094745597391</v>
      </c>
      <c r="K427" s="455">
        <f t="shared" ca="1" si="27"/>
        <v>22274.645135855913</v>
      </c>
      <c r="L427" s="455">
        <f t="shared" ca="1" si="28"/>
        <v>5368189.4777412759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5368189.4777412759</v>
      </c>
      <c r="J428" s="455">
        <f t="array" ref="J428">IFERROR(INDEX('Retirement Calculator'!K:K,MATCH('Lorri 401b'!N428,'Retirement Calculator'!A:A,0),0),0)</f>
        <v>16520.094745597391</v>
      </c>
      <c r="K428" s="455">
        <f t="shared" ca="1" si="27"/>
        <v>22298.622429148658</v>
      </c>
      <c r="L428" s="455">
        <f t="shared" ca="1" si="28"/>
        <v>5373968.0054248264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5373968.0054248264</v>
      </c>
      <c r="J429" s="455">
        <f t="array" ref="J429">IFERROR(INDEX('Retirement Calculator'!K:K,MATCH('Lorri 401b'!N429,'Retirement Calculator'!A:A,0),0),0)</f>
        <v>16520.094745597391</v>
      </c>
      <c r="K429" s="455">
        <f t="shared" ca="1" si="27"/>
        <v>22322.699627830119</v>
      </c>
      <c r="L429" s="455">
        <f t="shared" ca="1" si="28"/>
        <v>5379770.6103070583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5379770.6103070583</v>
      </c>
      <c r="J430" s="455">
        <f t="array" ref="J430">IFERROR(INDEX('Retirement Calculator'!K:K,MATCH('Lorri 401b'!N430,'Retirement Calculator'!A:A,0),0),0)</f>
        <v>16520.094745597391</v>
      </c>
      <c r="K430" s="455">
        <f t="shared" ca="1" si="27"/>
        <v>22346.877148172753</v>
      </c>
      <c r="L430" s="455">
        <f t="shared" ca="1" si="28"/>
        <v>5385597.3927096333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5385597.3927096333</v>
      </c>
      <c r="J431" s="455">
        <f t="array" ref="J431">IFERROR(INDEX('Retirement Calculator'!K:K,MATCH('Lorri 401b'!N431,'Retirement Calculator'!A:A,0),0),0)</f>
        <v>16520.094745597391</v>
      </c>
      <c r="K431" s="455">
        <f t="shared" ca="1" si="27"/>
        <v>22371.15540818348</v>
      </c>
      <c r="L431" s="455">
        <f t="shared" ca="1" si="28"/>
        <v>5391448.4533722186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5391448.4533722186</v>
      </c>
      <c r="J432" s="455">
        <f t="array" ref="J432">IFERROR(INDEX('Retirement Calculator'!K:K,MATCH('Lorri 401b'!N432,'Retirement Calculator'!A:A,0),0),0)</f>
        <v>16520.094745597391</v>
      </c>
      <c r="K432" s="455">
        <f t="shared" ca="1" si="27"/>
        <v>22395.534827610922</v>
      </c>
      <c r="L432" s="455">
        <f t="shared" ca="1" si="28"/>
        <v>5397323.8934542313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5397323.8934542313</v>
      </c>
      <c r="J433" s="455">
        <f t="array" ref="J433">IFERROR(INDEX('Retirement Calculator'!K:K,MATCH('Lorri 401b'!N433,'Retirement Calculator'!A:A,0),0),0)</f>
        <v>16520.094745597391</v>
      </c>
      <c r="K433" s="455">
        <f t="shared" ca="1" si="27"/>
        <v>22420.01582795264</v>
      </c>
      <c r="L433" s="455">
        <f t="shared" ca="1" si="28"/>
        <v>5403223.8145365864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5403223.8145365864</v>
      </c>
      <c r="J434" s="455">
        <f t="array" ref="J434">IFERROR(INDEX('Retirement Calculator'!K:K,MATCH('Lorri 401b'!N434,'Retirement Calculator'!A:A,0),0),0)</f>
        <v>16520.094745597391</v>
      </c>
      <c r="K434" s="455">
        <f t="shared" ca="1" si="27"/>
        <v>22444.598832462452</v>
      </c>
      <c r="L434" s="455">
        <f t="shared" ca="1" si="28"/>
        <v>5409148.3186234515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5409148.3186234515</v>
      </c>
      <c r="J435" s="455">
        <f t="array" ref="J435">IFERROR(INDEX('Retirement Calculator'!K:K,MATCH('Lorri 401b'!N435,'Retirement Calculator'!A:A,0),0),0)</f>
        <v>16520.094745597391</v>
      </c>
      <c r="K435" s="455">
        <f t="shared" ca="1" si="27"/>
        <v>22469.284266157723</v>
      </c>
      <c r="L435" s="455">
        <f t="shared" ca="1" si="28"/>
        <v>5415097.5081440117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5415097.5081440117</v>
      </c>
      <c r="J436" s="455">
        <f t="array" ref="J436">IFERROR(INDEX('Retirement Calculator'!K:K,MATCH('Lorri 401b'!N436,'Retirement Calculator'!A:A,0),0),0)</f>
        <v>16520.094745597391</v>
      </c>
      <c r="K436" s="455">
        <f t="shared" ca="1" si="27"/>
        <v>22494.072555826726</v>
      </c>
      <c r="L436" s="455">
        <f t="shared" ca="1" si="28"/>
        <v>5421071.4859542409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5421071.4859542409</v>
      </c>
      <c r="J437" s="455">
        <f t="array" ref="J437">IFERROR(INDEX('Retirement Calculator'!K:K,MATCH('Lorri 401b'!N437,'Retirement Calculator'!A:A,0),0),0)</f>
        <v>16520.094745597391</v>
      </c>
      <c r="K437" s="455">
        <f t="shared" ca="1" si="27"/>
        <v>22518.964130036013</v>
      </c>
      <c r="L437" s="455">
        <f t="shared" ca="1" si="28"/>
        <v>5427070.3553386787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5427070.3553386787</v>
      </c>
      <c r="J438" s="455">
        <f t="array" ref="J438">IFERROR(INDEX('Retirement Calculator'!K:K,MATCH('Lorri 401b'!N438,'Retirement Calculator'!A:A,0),0),0)</f>
        <v>16520.094745597391</v>
      </c>
      <c r="K438" s="455">
        <f t="shared" ca="1" si="27"/>
        <v>22543.959419137838</v>
      </c>
      <c r="L438" s="455">
        <f t="shared" ca="1" si="28"/>
        <v>5433094.2200122187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5433094.2200122187</v>
      </c>
      <c r="J439" s="455">
        <f t="array" ref="J439">IFERROR(INDEX('Retirement Calculator'!K:K,MATCH('Lorri 401b'!N439,'Retirement Calculator'!A:A,0),0),0)</f>
        <v>16520.094745597391</v>
      </c>
      <c r="K439" s="455">
        <f t="shared" ca="1" si="27"/>
        <v>22569.058855277588</v>
      </c>
      <c r="L439" s="455">
        <f t="shared" ca="1" si="28"/>
        <v>5439143.1841218984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5439143.1841218984</v>
      </c>
      <c r="J440" s="455">
        <f t="array" ref="J440">IFERROR(INDEX('Retirement Calculator'!K:K,MATCH('Lorri 401b'!N440,'Retirement Calculator'!A:A,0),0),0)</f>
        <v>16520.094745597391</v>
      </c>
      <c r="K440" s="455">
        <f t="shared" ca="1" si="27"/>
        <v>22594.262872401254</v>
      </c>
      <c r="L440" s="455">
        <f t="shared" ca="1" si="28"/>
        <v>5445217.3522487022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5445217.3522487022</v>
      </c>
      <c r="J441" s="455">
        <f t="array" ref="J441">IFERROR(INDEX('Retirement Calculator'!K:K,MATCH('Lorri 401b'!N441,'Retirement Calculator'!A:A,0),0),0)</f>
        <v>16520.094745597391</v>
      </c>
      <c r="K441" s="455">
        <f t="shared" ca="1" si="27"/>
        <v>22619.571906262936</v>
      </c>
      <c r="L441" s="455">
        <f t="shared" ca="1" si="28"/>
        <v>5451316.8294093674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5451316.8294093674</v>
      </c>
      <c r="J442" s="455">
        <f t="array" ref="J442">IFERROR(INDEX('Retirement Calculator'!K:K,MATCH('Lorri 401b'!N442,'Retirement Calculator'!A:A,0),0),0)</f>
        <v>16520.094745597391</v>
      </c>
      <c r="K442" s="455">
        <f t="shared" ca="1" si="27"/>
        <v>22644.986394432373</v>
      </c>
      <c r="L442" s="455">
        <f t="shared" ca="1" si="28"/>
        <v>5457441.721058202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5457441.721058202</v>
      </c>
      <c r="J443" s="455">
        <f t="array" ref="J443">IFERROR(INDEX('Retirement Calculator'!K:K,MATCH('Lorri 401b'!N443,'Retirement Calculator'!A:A,0),0),0)</f>
        <v>16520.094745597391</v>
      </c>
      <c r="K443" s="455">
        <f t="shared" ca="1" si="27"/>
        <v>22670.506776302518</v>
      </c>
      <c r="L443" s="455">
        <f t="shared" ca="1" si="28"/>
        <v>5463592.1330889063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5463592.1330889063</v>
      </c>
      <c r="J444" s="455">
        <f t="array" ref="J444">IFERROR(INDEX('Retirement Calculator'!K:K,MATCH('Lorri 401b'!N444,'Retirement Calculator'!A:A,0),0),0)</f>
        <v>16520.094745597391</v>
      </c>
      <c r="K444" s="455">
        <f t="shared" ca="1" si="27"/>
        <v>22696.133493097117</v>
      </c>
      <c r="L444" s="455">
        <f t="shared" ca="1" si="28"/>
        <v>5469768.171836406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5469768.171836406</v>
      </c>
      <c r="J445" s="455">
        <f t="array" ref="J445">IFERROR(INDEX('Retirement Calculator'!K:K,MATCH('Lorri 401b'!N445,'Retirement Calculator'!A:A,0),0),0)</f>
        <v>16520.094745597391</v>
      </c>
      <c r="K445" s="455">
        <f t="shared" ca="1" si="27"/>
        <v>22721.866987878366</v>
      </c>
      <c r="L445" s="455">
        <f t="shared" ca="1" si="28"/>
        <v>5475969.9440786866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5475969.9440786866</v>
      </c>
      <c r="J446" s="455">
        <f t="array" ref="J446">IFERROR(INDEX('Retirement Calculator'!K:K,MATCH('Lorri 401b'!N446,'Retirement Calculator'!A:A,0),0),0)</f>
        <v>16520.094745597391</v>
      </c>
      <c r="K446" s="455">
        <f t="shared" ca="1" si="27"/>
        <v>22747.707705554538</v>
      </c>
      <c r="L446" s="455">
        <f t="shared" ca="1" si="28"/>
        <v>5482197.5570386434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5482197.5570386434</v>
      </c>
      <c r="J447" s="455">
        <f t="array" ref="J447">IFERROR(INDEX('Retirement Calculator'!K:K,MATCH('Lorri 401b'!N447,'Retirement Calculator'!A:A,0),0),0)</f>
        <v>16520.094745597391</v>
      </c>
      <c r="K447" s="455">
        <f t="shared" ca="1" si="27"/>
        <v>22773.65609288769</v>
      </c>
      <c r="L447" s="455">
        <f t="shared" ca="1" si="28"/>
        <v>5488451.1183859333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5488451.1183859333</v>
      </c>
      <c r="J448" s="455">
        <f t="array" ref="J448">IFERROR(INDEX('Retirement Calculator'!K:K,MATCH('Lorri 401b'!N448,'Retirement Calculator'!A:A,0),0),0)</f>
        <v>16520.094745597391</v>
      </c>
      <c r="K448" s="455">
        <f t="shared" ca="1" si="27"/>
        <v>22799.712598501399</v>
      </c>
      <c r="L448" s="455">
        <f t="shared" ca="1" si="28"/>
        <v>5494730.7362388372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5494730.7362388372</v>
      </c>
      <c r="J449" s="455">
        <f t="array" ref="J449">IFERROR(INDEX('Retirement Calculator'!K:K,MATCH('Lorri 401b'!N449,'Retirement Calculator'!A:A,0),0),0)</f>
        <v>16520.094745597391</v>
      </c>
      <c r="K449" s="455">
        <f t="shared" ca="1" si="27"/>
        <v>22825.877672888499</v>
      </c>
      <c r="L449" s="455">
        <f t="shared" ca="1" si="28"/>
        <v>5501036.5191661278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5501036.5191661278</v>
      </c>
      <c r="J450" s="455">
        <f t="array" ref="J450">IFERROR(INDEX('Retirement Calculator'!K:K,MATCH('Lorri 401b'!N450,'Retirement Calculator'!A:A,0),0),0)</f>
        <v>16520.094745597391</v>
      </c>
      <c r="K450" s="455">
        <f t="shared" ca="1" si="27"/>
        <v>22852.151768418873</v>
      </c>
      <c r="L450" s="455">
        <f t="shared" ca="1" si="28"/>
        <v>5507368.5761889489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5507368.5761889489</v>
      </c>
      <c r="J451" s="455">
        <f t="array" ref="J451">IFERROR(INDEX('Retirement Calculator'!K:K,MATCH('Lorri 401b'!N451,'Retirement Calculator'!A:A,0),0),0)</f>
        <v>16520.094745597391</v>
      </c>
      <c r="K451" s="455">
        <f t="shared" ca="1" si="27"/>
        <v>22878.535339347298</v>
      </c>
      <c r="L451" s="455">
        <f t="shared" ca="1" si="28"/>
        <v>5513727.0167826982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5513727.0167826982</v>
      </c>
      <c r="J452" s="455">
        <f t="array" ref="J452">IFERROR(INDEX('Retirement Calculator'!K:K,MATCH('Lorri 401b'!N452,'Retirement Calculator'!A:A,0),0),0)</f>
        <v>16520.094745597391</v>
      </c>
      <c r="K452" s="455">
        <f t="shared" ca="1" si="27"/>
        <v>22905.028841821251</v>
      </c>
      <c r="L452" s="455">
        <f t="shared" ca="1" si="28"/>
        <v>5520111.9508789219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5520111.9508789219</v>
      </c>
      <c r="J453" s="455">
        <f t="array" ref="J453">IFERROR(INDEX('Retirement Calculator'!K:K,MATCH('Lorri 401b'!N453,'Retirement Calculator'!A:A,0),0),0)</f>
        <v>16520.094745597391</v>
      </c>
      <c r="K453" s="455">
        <f t="shared" ca="1" si="27"/>
        <v>22931.632733888851</v>
      </c>
      <c r="L453" s="455">
        <f t="shared" ca="1" si="28"/>
        <v>5526523.488867213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5526523.488867213</v>
      </c>
      <c r="J454" s="455">
        <f t="array" ref="J454">IFERROR(INDEX('Retirement Calculator'!K:K,MATCH('Lorri 401b'!N454,'Retirement Calculator'!A:A,0),0),0)</f>
        <v>16520.094745597391</v>
      </c>
      <c r="K454" s="455">
        <f t="shared" ca="1" si="27"/>
        <v>22958.347475506729</v>
      </c>
      <c r="L454" s="455">
        <f t="shared" ca="1" si="28"/>
        <v>5532961.7415971216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5532961.7415971216</v>
      </c>
      <c r="J455" s="455">
        <f t="array" ref="J455">IFERROR(INDEX('Retirement Calculator'!K:K,MATCH('Lorri 401b'!N455,'Retirement Calculator'!A:A,0),0),0)</f>
        <v>16520.094745597391</v>
      </c>
      <c r="K455" s="455">
        <f t="shared" ca="1" si="27"/>
        <v>22985.173528548017</v>
      </c>
      <c r="L455" s="455">
        <f t="shared" ca="1" si="28"/>
        <v>5539426.8203800721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5539426.8203800721</v>
      </c>
      <c r="J456" s="455">
        <f t="array" ref="J456">IFERROR(INDEX('Retirement Calculator'!K:K,MATCH('Lorri 401b'!N456,'Retirement Calculator'!A:A,0),0),0)</f>
        <v>16520.094745597391</v>
      </c>
      <c r="K456" s="455">
        <f t="shared" ca="1" si="27"/>
        <v>23012.11135681031</v>
      </c>
      <c r="L456" s="455">
        <f t="shared" ca="1" si="28"/>
        <v>5545918.836991285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5545918.836991285</v>
      </c>
      <c r="J457" s="455">
        <f t="array" ref="J457">IFERROR(INDEX('Retirement Calculator'!K:K,MATCH('Lorri 401b'!N457,'Retirement Calculator'!A:A,0),0),0)</f>
        <v>16520.094745597391</v>
      </c>
      <c r="K457" s="455">
        <f t="shared" ca="1" si="27"/>
        <v>23039.161426023697</v>
      </c>
      <c r="L457" s="455">
        <f t="shared" ca="1" si="28"/>
        <v>5552437.9036717108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5552437.9036717108</v>
      </c>
      <c r="J458" s="455">
        <f t="array" ref="J458">IFERROR(INDEX('Retirement Calculator'!K:K,MATCH('Lorri 401b'!N458,'Retirement Calculator'!A:A,0),0),0)</f>
        <v>16520.094745597391</v>
      </c>
      <c r="K458" s="455">
        <f t="shared" ca="1" si="27"/>
        <v>23066.324203858803</v>
      </c>
      <c r="L458" s="455">
        <f t="shared" ca="1" si="28"/>
        <v>5558984.133129972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5558984.133129972</v>
      </c>
      <c r="J459" s="455">
        <f t="array" ref="J459">IFERROR(INDEX('Retirement Calculator'!K:K,MATCH('Lorri 401b'!N459,'Retirement Calculator'!A:A,0),0),0)</f>
        <v>16520.094745597391</v>
      </c>
      <c r="K459" s="455">
        <f t="shared" ca="1" si="27"/>
        <v>23093.600159934893</v>
      </c>
      <c r="L459" s="455">
        <f t="shared" ca="1" si="28"/>
        <v>5565557.638544309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5565557.638544309</v>
      </c>
      <c r="J460" s="455">
        <f t="array" ref="J460">IFERROR(INDEX('Retirement Calculator'!K:K,MATCH('Lorri 401b'!N460,'Retirement Calculator'!A:A,0),0),0)</f>
        <v>16520.094745597391</v>
      </c>
      <c r="K460" s="455">
        <f t="shared" ca="1" si="27"/>
        <v>23120.989765827962</v>
      </c>
      <c r="L460" s="455">
        <f t="shared" ca="1" si="28"/>
        <v>5572158.5335645387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5572158.5335645387</v>
      </c>
      <c r="J461" s="455">
        <f t="array" ref="J461">IFERROR(INDEX('Retirement Calculator'!K:K,MATCH('Lorri 401b'!N461,'Retirement Calculator'!A:A,0),0),0)</f>
        <v>16520.094745597391</v>
      </c>
      <c r="K461" s="455">
        <f t="shared" ca="1" si="27"/>
        <v>23148.493495078921</v>
      </c>
      <c r="L461" s="455">
        <f t="shared" ca="1" si="28"/>
        <v>5578786.9323140197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5578786.9323140197</v>
      </c>
      <c r="J462" s="455">
        <f t="array" ref="J462">IFERROR(INDEX('Retirement Calculator'!K:K,MATCH('Lorri 401b'!N462,'Retirement Calculator'!A:A,0),0),0)</f>
        <v>16520.094745597391</v>
      </c>
      <c r="K462" s="455">
        <f t="shared" ca="1" si="27"/>
        <v>23176.111823201758</v>
      </c>
      <c r="L462" s="455">
        <f t="shared" ca="1" si="28"/>
        <v>5585442.949391624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5585442.949391624</v>
      </c>
      <c r="J463" s="455">
        <f t="array" ref="J463">IFERROR(INDEX('Retirement Calculator'!K:K,MATCH('Lorri 401b'!N463,'Retirement Calculator'!A:A,0),0),0)</f>
        <v>16520.094745597391</v>
      </c>
      <c r="K463" s="455">
        <f t="shared" ca="1" si="27"/>
        <v>23203.845227691774</v>
      </c>
      <c r="L463" s="455">
        <f t="shared" ca="1" si="28"/>
        <v>5592126.6998737175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5592126.6998737175</v>
      </c>
      <c r="J464" s="455">
        <f t="array" ref="J464">IFERROR(INDEX('Retirement Calculator'!K:K,MATCH('Lorri 401b'!N464,'Retirement Calculator'!A:A,0),0),0)</f>
        <v>16520.094745597391</v>
      </c>
      <c r="K464" s="455">
        <f t="shared" ca="1" si="27"/>
        <v>23231.694188033831</v>
      </c>
      <c r="L464" s="455">
        <f t="shared" ca="1" si="28"/>
        <v>5598838.2993161539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5598838.2993161539</v>
      </c>
      <c r="J465" s="455">
        <f t="array" ref="J465">IFERROR(INDEX('Retirement Calculator'!K:K,MATCH('Lorri 401b'!N465,'Retirement Calculator'!A:A,0),0),0)</f>
        <v>16520.094745597391</v>
      </c>
      <c r="K465" s="455">
        <f t="shared" ca="1" si="27"/>
        <v>23259.65918571065</v>
      </c>
      <c r="L465" s="455">
        <f t="shared" ca="1" si="28"/>
        <v>5605577.8637562664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5605577.8637562664</v>
      </c>
      <c r="J466" s="455">
        <f t="array" ref="J466">IFERROR(INDEX('Retirement Calculator'!K:K,MATCH('Lorri 401b'!N466,'Retirement Calculator'!A:A,0),0),0)</f>
        <v>16520.094745597391</v>
      </c>
      <c r="K466" s="455">
        <f t="shared" ca="1" si="27"/>
        <v>23287.740704211119</v>
      </c>
      <c r="L466" s="455">
        <f t="shared" ca="1" si="28"/>
        <v>5612345.50971488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5612345.50971488</v>
      </c>
      <c r="J467" s="455">
        <f t="array" ref="J467">IFERROR(INDEX('Retirement Calculator'!K:K,MATCH('Lorri 401b'!N467,'Retirement Calculator'!A:A,0),0),0)</f>
        <v>16520.094745597391</v>
      </c>
      <c r="K467" s="455">
        <f t="shared" ca="1" si="27"/>
        <v>23315.939229038675</v>
      </c>
      <c r="L467" s="455">
        <f t="shared" ca="1" si="28"/>
        <v>5619141.3541983208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5619141.3541983208</v>
      </c>
      <c r="J468" s="455">
        <f t="array" ref="J468">IFERROR(INDEX('Retirement Calculator'!K:K,MATCH('Lorri 401b'!N468,'Retirement Calculator'!A:A,0),0),0)</f>
        <v>16520.094745597391</v>
      </c>
      <c r="K468" s="455">
        <f t="shared" ca="1" si="27"/>
        <v>23344.25524771968</v>
      </c>
      <c r="L468" s="455">
        <f t="shared" ca="1" si="28"/>
        <v>5625965.5147004426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5625965.5147004426</v>
      </c>
      <c r="J469" s="455">
        <f t="array" ref="J469">IFERROR(INDEX('Retirement Calculator'!K:K,MATCH('Lorri 401b'!N469,'Retirement Calculator'!A:A,0),0),0)</f>
        <v>16520.094745597391</v>
      </c>
      <c r="K469" s="455">
        <f t="shared" ca="1" si="27"/>
        <v>23372.689249811854</v>
      </c>
      <c r="L469" s="455">
        <f t="shared" ca="1" si="28"/>
        <v>5632818.1092046564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5632818.1092046564</v>
      </c>
      <c r="J470" s="455">
        <f t="array" ref="J470">IFERROR(INDEX('Retirement Calculator'!K:K,MATCH('Lorri 401b'!N470,'Retirement Calculator'!A:A,0),0),0)</f>
        <v>16520.094745597391</v>
      </c>
      <c r="K470" s="455">
        <f t="shared" ca="1" si="27"/>
        <v>23401.241726912744</v>
      </c>
      <c r="L470" s="455">
        <f t="shared" ca="1" si="28"/>
        <v>5639699.2561859712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5639699.2561859712</v>
      </c>
      <c r="J471" s="455">
        <f t="array" ref="J471">IFERROR(INDEX('Retirement Calculator'!K:K,MATCH('Lorri 401b'!N471,'Retirement Calculator'!A:A,0),0),0)</f>
        <v>16520.094745597391</v>
      </c>
      <c r="K471" s="455">
        <f t="shared" ca="1" si="27"/>
        <v>23429.913172668221</v>
      </c>
      <c r="L471" s="455">
        <f t="shared" ca="1" si="28"/>
        <v>5646609.0746130412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5646609.0746130412</v>
      </c>
      <c r="J472" s="455">
        <f t="array" ref="J472">IFERROR(INDEX('Retirement Calculator'!K:K,MATCH('Lorri 401b'!N472,'Retirement Calculator'!A:A,0),0),0)</f>
        <v>16520.094745597391</v>
      </c>
      <c r="K472" s="455">
        <f t="shared" ca="1" si="27"/>
        <v>23458.704082781012</v>
      </c>
      <c r="L472" s="455">
        <f t="shared" ca="1" si="28"/>
        <v>5653547.6839502249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5653547.6839502249</v>
      </c>
      <c r="J473" s="455">
        <f t="array" ref="J473">IFERROR(INDEX('Retirement Calculator'!K:K,MATCH('Lorri 401b'!N473,'Retirement Calculator'!A:A,0),0),0)</f>
        <v>16520.094745597391</v>
      </c>
      <c r="K473" s="455">
        <f t="shared" ca="1" si="27"/>
        <v>23487.614955019279</v>
      </c>
      <c r="L473" s="455">
        <f t="shared" ca="1" si="28"/>
        <v>5660515.2041596463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5660515.2041596463</v>
      </c>
      <c r="J474" s="455">
        <f t="array" ref="J474">IFERROR(INDEX('Retirement Calculator'!K:K,MATCH('Lorri 401b'!N474,'Retirement Calculator'!A:A,0),0),0)</f>
        <v>16520.094745597391</v>
      </c>
      <c r="K474" s="455">
        <f t="shared" ca="1" si="27"/>
        <v>23516.646289225202</v>
      </c>
      <c r="L474" s="455">
        <f t="shared" ca="1" si="28"/>
        <v>5667511.7557032742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5667511.7557032742</v>
      </c>
      <c r="J475" s="455">
        <f t="array" ref="J475">IFERROR(INDEX('Retirement Calculator'!K:K,MATCH('Lorri 401b'!N475,'Retirement Calculator'!A:A,0),0),0)</f>
        <v>16520.094745597391</v>
      </c>
      <c r="K475" s="455">
        <f t="shared" ca="1" si="27"/>
        <v>23545.79858732365</v>
      </c>
      <c r="L475" s="455">
        <f t="shared" ca="1" si="28"/>
        <v>5674537.4595450005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5674537.4595450005</v>
      </c>
      <c r="J476" s="455">
        <f t="array" ref="J476">IFERROR(INDEX('Retirement Calculator'!K:K,MATCH('Lorri 401b'!N476,'Retirement Calculator'!A:A,0),0),0)</f>
        <v>16520.094745597391</v>
      </c>
      <c r="K476" s="455">
        <f t="shared" ca="1" si="27"/>
        <v>23575.072353330845</v>
      </c>
      <c r="L476" s="455">
        <f t="shared" ca="1" si="28"/>
        <v>5681592.4371527331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5681592.4371527331</v>
      </c>
      <c r="J477" s="455">
        <f t="array" ref="J477">IFERROR(INDEX('Retirement Calculator'!K:K,MATCH('Lorri 401b'!N477,'Retirement Calculator'!A:A,0),0),0)</f>
        <v>16520.094745597391</v>
      </c>
      <c r="K477" s="455">
        <f t="shared" ca="1" si="27"/>
        <v>23604.468093363063</v>
      </c>
      <c r="L477" s="455">
        <f t="shared" ca="1" si="28"/>
        <v>5688676.8105004979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5688676.8105004979</v>
      </c>
      <c r="J478" s="455">
        <f t="array" ref="J478">IFERROR(INDEX('Retirement Calculator'!K:K,MATCH('Lorri 401b'!N478,'Retirement Calculator'!A:A,0),0),0)</f>
        <v>16520.094745597391</v>
      </c>
      <c r="K478" s="455">
        <f t="shared" ca="1" si="27"/>
        <v>23633.986315645416</v>
      </c>
      <c r="L478" s="455">
        <f t="shared" ca="1" si="28"/>
        <v>5695790.7020705454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5695790.7020705454</v>
      </c>
      <c r="J479" s="455">
        <f t="array" ref="J479">IFERROR(INDEX('Retirement Calculator'!K:K,MATCH('Lorri 401b'!N479,'Retirement Calculator'!A:A,0),0),0)</f>
        <v>16520.094745597391</v>
      </c>
      <c r="K479" s="455">
        <f t="shared" ca="1" si="27"/>
        <v>23663.627530520615</v>
      </c>
      <c r="L479" s="455">
        <f t="shared" ca="1" si="28"/>
        <v>5702934.2348554684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5702934.2348554684</v>
      </c>
      <c r="J480" s="455">
        <f t="array" ref="J480">IFERROR(INDEX('Retirement Calculator'!K:K,MATCH('Lorri 401b'!N480,'Retirement Calculator'!A:A,0),0),0)</f>
        <v>16520.094745597391</v>
      </c>
      <c r="K480" s="455">
        <f t="shared" ca="1" si="27"/>
        <v>23693.392250457793</v>
      </c>
      <c r="L480" s="455">
        <f t="shared" ca="1" si="28"/>
        <v>5710107.5323603284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5710107.5323603284</v>
      </c>
      <c r="J481" s="455">
        <f t="array" ref="J481">IFERROR(INDEX('Retirement Calculator'!K:K,MATCH('Lorri 401b'!N481,'Retirement Calculator'!A:A,0),0),0)</f>
        <v>16520.094745597391</v>
      </c>
      <c r="K481" s="455">
        <f t="shared" ca="1" si="27"/>
        <v>23723.280990061376</v>
      </c>
      <c r="L481" s="455">
        <f t="shared" ca="1" si="28"/>
        <v>5717310.7186047919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5717310.7186047919</v>
      </c>
      <c r="J482" s="455">
        <f t="array" ref="J482">IFERROR(INDEX('Retirement Calculator'!K:K,MATCH('Lorri 401b'!N482,'Retirement Calculator'!A:A,0),0),0)</f>
        <v>16520.094745597391</v>
      </c>
      <c r="K482" s="455">
        <f t="shared" ca="1" si="27"/>
        <v>23753.294266079974</v>
      </c>
      <c r="L482" s="455">
        <f t="shared" ca="1" si="28"/>
        <v>5724543.9181252737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5724543.9181252737</v>
      </c>
      <c r="J483" s="455">
        <f t="array" ref="J483">IFERROR(INDEX('Retirement Calculator'!K:K,MATCH('Lorri 401b'!N483,'Retirement Calculator'!A:A,0),0),0)</f>
        <v>16520.094745597391</v>
      </c>
      <c r="K483" s="455">
        <f t="shared" ca="1" si="27"/>
        <v>23783.432597415314</v>
      </c>
      <c r="L483" s="455">
        <f t="shared" ca="1" si="28"/>
        <v>5731807.2559770914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5731807.2559770914</v>
      </c>
      <c r="J484" s="455">
        <f t="array" ref="J484">IFERROR(INDEX('Retirement Calculator'!K:K,MATCH('Lorri 401b'!N484,'Retirement Calculator'!A:A,0),0),0)</f>
        <v>16520.094745597391</v>
      </c>
      <c r="K484" s="455">
        <f t="shared" ca="1" si="27"/>
        <v>23813.696505131222</v>
      </c>
      <c r="L484" s="455">
        <f t="shared" ca="1" si="28"/>
        <v>5739100.8577366248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5739100.8577366248</v>
      </c>
      <c r="J485" s="455">
        <f t="array" ref="J485">IFERROR(INDEX('Retirement Calculator'!K:K,MATCH('Lorri 401b'!N485,'Retirement Calculator'!A:A,0),0),0)</f>
        <v>16520.094745597391</v>
      </c>
      <c r="K485" s="455">
        <f t="shared" ca="1" si="27"/>
        <v>23844.086512462611</v>
      </c>
      <c r="L485" s="455">
        <f t="shared" ca="1" si="28"/>
        <v>5746424.8495034892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5746424.8495034892</v>
      </c>
      <c r="J486" s="455">
        <f t="array" ref="J486">IFERROR(INDEX('Retirement Calculator'!K:K,MATCH('Lorri 401b'!N486,'Retirement Calculator'!A:A,0),0),0)</f>
        <v>16520.094745597391</v>
      </c>
      <c r="K486" s="455">
        <f t="shared" ca="1" si="27"/>
        <v>23874.603144824549</v>
      </c>
      <c r="L486" s="455">
        <f t="shared" ca="1" si="28"/>
        <v>5753779.3579027159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5753779.3579027159</v>
      </c>
      <c r="J487" s="455">
        <f t="array" ref="J487">IFERROR(INDEX('Retirement Calculator'!K:K,MATCH('Lorri 401b'!N487,'Retirement Calculator'!A:A,0),0),0)</f>
        <v>16520.094745597391</v>
      </c>
      <c r="K487" s="455">
        <f t="shared" ca="1" si="27"/>
        <v>23905.246929821325</v>
      </c>
      <c r="L487" s="455">
        <f t="shared" ca="1" si="28"/>
        <v>5761164.5100869397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5761164.5100869397</v>
      </c>
      <c r="J488" s="455">
        <f t="array" ref="J488">IFERROR(INDEX('Retirement Calculator'!K:K,MATCH('Lorri 401b'!N488,'Retirement Calculator'!A:A,0),0),0)</f>
        <v>16520.094745597391</v>
      </c>
      <c r="K488" s="455">
        <f t="shared" ca="1" si="27"/>
        <v>23936.01839725559</v>
      </c>
      <c r="L488" s="455">
        <f t="shared" ca="1" si="28"/>
        <v>5768580.4337385977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5768580.4337385977</v>
      </c>
      <c r="J489" s="455">
        <f t="array" ref="J489">IFERROR(INDEX('Retirement Calculator'!K:K,MATCH('Lorri 401b'!N489,'Retirement Calculator'!A:A,0),0),0)</f>
        <v>16520.094745597391</v>
      </c>
      <c r="K489" s="455">
        <f t="shared" ca="1" si="27"/>
        <v>23966.9180791375</v>
      </c>
      <c r="L489" s="455">
        <f t="shared" ca="1" si="28"/>
        <v>5776027.2570721377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5776027.2570721377</v>
      </c>
      <c r="J490" s="455">
        <f t="array" ref="J490">IFERROR(INDEX('Retirement Calculator'!K:K,MATCH('Lorri 401b'!N490,'Retirement Calculator'!A:A,0),0),0)</f>
        <v>16520.094745597391</v>
      </c>
      <c r="K490" s="455">
        <f t="shared" ca="1" si="27"/>
        <v>23997.946509693917</v>
      </c>
      <c r="L490" s="455">
        <f t="shared" ca="1" si="28"/>
        <v>5783505.1088362336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5783505.1088362336</v>
      </c>
      <c r="J491" s="455">
        <f t="array" ref="J491">IFERROR(INDEX('Retirement Calculator'!K:K,MATCH('Lorri 401b'!N491,'Retirement Calculator'!A:A,0),0),0)</f>
        <v>16520.094745597391</v>
      </c>
      <c r="K491" s="455">
        <f t="shared" ca="1" si="27"/>
        <v>24029.10422537765</v>
      </c>
      <c r="L491" s="455">
        <f t="shared" ca="1" si="28"/>
        <v>5791014.1183160134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5791014.1183160134</v>
      </c>
      <c r="J492" s="455">
        <f t="array" ref="J492">IFERROR(INDEX('Retirement Calculator'!K:K,MATCH('Lorri 401b'!N492,'Retirement Calculator'!A:A,0),0),0)</f>
        <v>16520.094745597391</v>
      </c>
      <c r="K492" s="455">
        <f t="shared" ca="1" si="27"/>
        <v>24060.391764876731</v>
      </c>
      <c r="L492" s="455">
        <f t="shared" ca="1" si="28"/>
        <v>5798554.415335292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5798554.415335292</v>
      </c>
      <c r="J493" s="455">
        <f t="array" ref="J493">IFERROR(INDEX('Retirement Calculator'!K:K,MATCH('Lorri 401b'!N493,'Retirement Calculator'!A:A,0),0),0)</f>
        <v>16520.094745597391</v>
      </c>
      <c r="K493" s="455">
        <f t="shared" ca="1" si="27"/>
        <v>24091.809669123726</v>
      </c>
      <c r="L493" s="455">
        <f t="shared" ca="1" si="28"/>
        <v>5806126.1302588182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5806126.1302588182</v>
      </c>
      <c r="J494" s="455">
        <f t="array" ref="J494">IFERROR(INDEX('Retirement Calculator'!K:K,MATCH('Lorri 401b'!N494,'Retirement Calculator'!A:A,0),0),0)</f>
        <v>16520.094745597391</v>
      </c>
      <c r="K494" s="455">
        <f t="shared" ca="1" si="27"/>
        <v>24123.358481305084</v>
      </c>
      <c r="L494" s="455">
        <f t="shared" ca="1" si="28"/>
        <v>5813729.3939945251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5813729.3939945251</v>
      </c>
      <c r="J495" s="455">
        <f t="array" ref="J495">IFERROR(INDEX('Retirement Calculator'!K:K,MATCH('Lorri 401b'!N495,'Retirement Calculator'!A:A,0),0),0)</f>
        <v>16520.094745597391</v>
      </c>
      <c r="K495" s="455">
        <f t="shared" ca="1" si="27"/>
        <v>24155.03874687053</v>
      </c>
      <c r="L495" s="455">
        <f t="shared" ca="1" si="28"/>
        <v>5821364.3379957974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5821364.3379957974</v>
      </c>
      <c r="J496" s="455">
        <f t="array" ref="J496">IFERROR(INDEX('Retirement Calculator'!K:K,MATCH('Lorri 401b'!N496,'Retirement Calculator'!A:A,0),0),0)</f>
        <v>16520.094745597391</v>
      </c>
      <c r="K496" s="455">
        <f t="shared" ca="1" si="27"/>
        <v>24186.851013542499</v>
      </c>
      <c r="L496" s="455">
        <f t="shared" ca="1" si="28"/>
        <v>5829031.0942637417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5829031.0942637417</v>
      </c>
      <c r="J497" s="455">
        <f t="array" ref="J497">IFERROR(INDEX('Retirement Calculator'!K:K,MATCH('Lorri 401b'!N497,'Retirement Calculator'!A:A,0),0),0)</f>
        <v>16520.094745597391</v>
      </c>
      <c r="K497" s="455">
        <f t="shared" ca="1" si="27"/>
        <v>24218.795831325599</v>
      </c>
      <c r="L497" s="455">
        <f t="shared" ca="1" si="28"/>
        <v>5836729.7953494694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5836729.7953494694</v>
      </c>
      <c r="J498" s="455">
        <f t="array" ref="J498">IFERROR(INDEX('Retirement Calculator'!K:K,MATCH('Lorri 401b'!N498,'Retirement Calculator'!A:A,0),0),0)</f>
        <v>16520.094745597391</v>
      </c>
      <c r="K498" s="455">
        <f t="shared" ca="1" si="27"/>
        <v>24250.87375251613</v>
      </c>
      <c r="L498" s="455">
        <f t="shared" ca="1" si="28"/>
        <v>5844460.5743563874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5844460.5743563874</v>
      </c>
      <c r="J499" s="455">
        <f t="array" ref="J499">IFERROR(INDEX('Retirement Calculator'!K:K,MATCH('Lorri 401b'!N499,'Retirement Calculator'!A:A,0),0),0)</f>
        <v>16520.094745597391</v>
      </c>
      <c r="K499" s="455">
        <f t="shared" ca="1" si="27"/>
        <v>24283.085331711623</v>
      </c>
      <c r="L499" s="455">
        <f t="shared" ca="1" si="28"/>
        <v>5852223.5649425015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5852223.5649425015</v>
      </c>
      <c r="J500" s="455">
        <f t="array" ref="J500">IFERROR(INDEX('Retirement Calculator'!K:K,MATCH('Lorri 401b'!N500,'Retirement Calculator'!A:A,0),0),0)</f>
        <v>16520.094745597391</v>
      </c>
      <c r="K500" s="455">
        <f t="shared" ca="1" si="27"/>
        <v>24315.431125820432</v>
      </c>
      <c r="L500" s="455">
        <f t="shared" ca="1" si="28"/>
        <v>5860018.9013227243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5860018.9013227243</v>
      </c>
      <c r="J501" s="455">
        <f t="array" ref="J501">IFERROR(INDEX('Retirement Calculator'!K:K,MATCH('Lorri 401b'!N501,'Retirement Calculator'!A:A,0),0),0)</f>
        <v>16520.094745597391</v>
      </c>
      <c r="K501" s="455">
        <f t="shared" ca="1" si="27"/>
        <v>24347.911694071361</v>
      </c>
      <c r="L501" s="455">
        <f t="shared" ca="1" si="28"/>
        <v>5867846.7182711978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5867846.7182711978</v>
      </c>
      <c r="J502" s="455">
        <f t="array" ref="J502">IFERROR(INDEX('Retirement Calculator'!K:K,MATCH('Lorri 401b'!N502,'Retirement Calculator'!A:A,0),0),0)</f>
        <v>16520.094745597391</v>
      </c>
      <c r="K502" s="455">
        <f t="shared" ca="1" si="27"/>
        <v>24380.527598023335</v>
      </c>
      <c r="L502" s="455">
        <f t="shared" ca="1" si="28"/>
        <v>5875707.1511236234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5875707.1511236234</v>
      </c>
      <c r="J503" s="455">
        <f t="array" ref="J503">IFERROR(INDEX('Retirement Calculator'!K:K,MATCH('Lorri 401b'!N503,'Retirement Calculator'!A:A,0),0),0)</f>
        <v>16520.094745597391</v>
      </c>
      <c r="K503" s="455">
        <f t="shared" ca="1" si="27"/>
        <v>24413.279401575106</v>
      </c>
      <c r="L503" s="455">
        <f t="shared" ca="1" si="28"/>
        <v>5883600.3357796008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5883600.3357796008</v>
      </c>
      <c r="J504" s="455">
        <f t="array" ref="J504">IFERROR(INDEX('Retirement Calculator'!K:K,MATCH('Lorri 401b'!N504,'Retirement Calculator'!A:A,0),0),0)</f>
        <v>16520.094745597391</v>
      </c>
      <c r="K504" s="455">
        <f t="shared" ca="1" si="27"/>
        <v>24446.167670975014</v>
      </c>
      <c r="L504" s="455">
        <f t="shared" ca="1" si="28"/>
        <v>5891526.4087049784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5891526.4087049784</v>
      </c>
      <c r="J505" s="455">
        <f t="array" ref="J505">IFERROR(INDEX('Retirement Calculator'!K:K,MATCH('Lorri 401b'!N505,'Retirement Calculator'!A:A,0),0),0)</f>
        <v>16520.094745597391</v>
      </c>
      <c r="K505" s="455">
        <f t="shared" ca="1" si="27"/>
        <v>24479.192974830752</v>
      </c>
      <c r="L505" s="455">
        <f t="shared" ca="1" si="28"/>
        <v>5899485.5069342116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5899485.5069342116</v>
      </c>
      <c r="J506" s="455">
        <f t="array" ref="J506">IFERROR(INDEX('Retirement Calculator'!K:K,MATCH('Lorri 401b'!N506,'Retirement Calculator'!A:A,0),0),0)</f>
        <v>16520.094745597391</v>
      </c>
      <c r="K506" s="455">
        <f t="shared" ca="1" si="27"/>
        <v>24512.355884119224</v>
      </c>
      <c r="L506" s="455">
        <f t="shared" ca="1" si="28"/>
        <v>5907477.7680727327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5907477.7680727327</v>
      </c>
      <c r="J507" s="455">
        <f t="array" ref="J507">IFERROR(INDEX('Retirement Calculator'!K:K,MATCH('Lorri 401b'!N507,'Retirement Calculator'!A:A,0),0),0)</f>
        <v>16520.094745597391</v>
      </c>
      <c r="K507" s="455">
        <f t="shared" ca="1" si="27"/>
        <v>24545.656972196397</v>
      </c>
      <c r="L507" s="455">
        <f t="shared" ca="1" si="28"/>
        <v>5915503.3302993309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5915503.3302993309</v>
      </c>
      <c r="J508" s="455">
        <f t="array" ref="J508">IFERROR(INDEX('Retirement Calculator'!K:K,MATCH('Lorri 401b'!N508,'Retirement Calculator'!A:A,0),0),0)</f>
        <v>16520.094745597391</v>
      </c>
      <c r="K508" s="455">
        <f t="shared" ca="1" si="27"/>
        <v>24579.096814807221</v>
      </c>
      <c r="L508" s="455">
        <f t="shared" ca="1" si="28"/>
        <v>5923562.3323685406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5923562.3323685406</v>
      </c>
      <c r="J509" s="455">
        <f t="array" ref="J509">IFERROR(INDEX('Retirement Calculator'!K:K,MATCH('Lorri 401b'!N509,'Retirement Calculator'!A:A,0),0),0)</f>
        <v>16520.094745597391</v>
      </c>
      <c r="K509" s="455">
        <f t="shared" ca="1" si="27"/>
        <v>24612.675990095595</v>
      </c>
      <c r="L509" s="455">
        <f t="shared" ca="1" si="28"/>
        <v>5931654.9136130381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5931654.9136130381</v>
      </c>
      <c r="J510" s="455">
        <f t="array" ref="J510">IFERROR(INDEX('Retirement Calculator'!K:K,MATCH('Lorri 401b'!N510,'Retirement Calculator'!A:A,0),0),0)</f>
        <v>16520.094745597391</v>
      </c>
      <c r="K510" s="455">
        <f t="shared" ca="1" si="27"/>
        <v>24646.395078614336</v>
      </c>
      <c r="L510" s="455">
        <f t="shared" ca="1" si="28"/>
        <v>5939781.2139460547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5939781.2139460547</v>
      </c>
      <c r="J511" s="455">
        <f t="array" ref="J511">IFERROR(INDEX('Retirement Calculator'!K:K,MATCH('Lorri 401b'!N511,'Retirement Calculator'!A:A,0),0),0)</f>
        <v>16520.094745597391</v>
      </c>
      <c r="K511" s="455">
        <f t="shared" ca="1" si="27"/>
        <v>24680.254663335236</v>
      </c>
      <c r="L511" s="455">
        <f t="shared" ca="1" si="28"/>
        <v>5947941.373863792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5947941.373863792</v>
      </c>
      <c r="J512" s="455">
        <f t="array" ref="J512">IFERROR(INDEX('Retirement Calculator'!K:K,MATCH('Lorri 401b'!N512,'Retirement Calculator'!A:A,0),0),0)</f>
        <v>16520.094745597391</v>
      </c>
      <c r="K512" s="455">
        <f t="shared" ca="1" si="27"/>
        <v>24714.255329659143</v>
      </c>
      <c r="L512" s="455">
        <f t="shared" ca="1" si="28"/>
        <v>5956135.5344478535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5956135.5344478535</v>
      </c>
      <c r="J513" s="455">
        <f t="array" ref="J513">IFERROR(INDEX('Retirement Calculator'!K:K,MATCH('Lorri 401b'!N513,'Retirement Calculator'!A:A,0),0),0)</f>
        <v>16520.094745597391</v>
      </c>
      <c r="K513" s="455">
        <f t="shared" ca="1" si="27"/>
        <v>24748.397665426066</v>
      </c>
      <c r="L513" s="455">
        <f t="shared" ca="1" si="28"/>
        <v>5964363.8373676818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5964363.8373676818</v>
      </c>
      <c r="J514" s="455">
        <f t="array" ref="J514">IFERROR(INDEX('Retirement Calculator'!K:K,MATCH('Lorri 401b'!N514,'Retirement Calculator'!A:A,0),0),0)</f>
        <v>16520.094745597391</v>
      </c>
      <c r="K514" s="455">
        <f t="shared" ca="1" si="27"/>
        <v>24782.68226092535</v>
      </c>
      <c r="L514" s="455">
        <f t="shared" ca="1" si="28"/>
        <v>5972626.4248830089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5972626.4248830089</v>
      </c>
      <c r="J515" s="455">
        <f t="array" ref="J515">IFERROR(INDEX('Retirement Calculator'!K:K,MATCH('Lorri 401b'!N515,'Retirement Calculator'!A:A,0),0),0)</f>
        <v>16520.094745597391</v>
      </c>
      <c r="K515" s="455">
        <f t="shared" ca="1" si="27"/>
        <v>24817.109708905879</v>
      </c>
      <c r="L515" s="455">
        <f t="shared" ca="1" si="28"/>
        <v>5980923.4398463173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5980923.4398463173</v>
      </c>
      <c r="J516" s="455">
        <f t="array" ref="J516">IFERROR(INDEX('Retirement Calculator'!K:K,MATCH('Lorri 401b'!N516,'Retirement Calculator'!A:A,0),0),0)</f>
        <v>16520.094745597391</v>
      </c>
      <c r="K516" s="455">
        <f t="shared" ca="1" si="27"/>
        <v>24851.68060458633</v>
      </c>
      <c r="L516" s="455">
        <f t="shared" ca="1" si="28"/>
        <v>5989255.0257053059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5989255.0257053059</v>
      </c>
      <c r="J517" s="455">
        <f t="array" ref="J517">IFERROR(INDEX('Retirement Calculator'!K:K,MATCH('Lorri 401b'!N517,'Retirement Calculator'!A:A,0),0),0)</f>
        <v>16520.094745597391</v>
      </c>
      <c r="K517" s="455">
        <f t="shared" ca="1" si="27"/>
        <v>24886.395545665451</v>
      </c>
      <c r="L517" s="455">
        <f t="shared" ca="1" si="28"/>
        <v>5997621.3265053732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5997621.3265053732</v>
      </c>
      <c r="J518" s="455">
        <f t="array" ref="J518">IFERROR(INDEX('Retirement Calculator'!K:K,MATCH('Lorri 401b'!N518,'Retirement Calculator'!A:A,0),0),0)</f>
        <v>16520.094745597391</v>
      </c>
      <c r="K518" s="455">
        <f t="shared" ref="K518:K772" ca="1" si="53">IPMT(M518/12,1,12,-I518+J518,,0)</f>
        <v>24921.255132332397</v>
      </c>
      <c r="L518" s="455">
        <f t="shared" ref="L518:L772" ca="1" si="54">I518-J518+K518</f>
        <v>6006022.4868921079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6006022.4868921079</v>
      </c>
      <c r="J519" s="455">
        <f t="array" ref="J519">IFERROR(INDEX('Retirement Calculator'!K:K,MATCH('Lorri 401b'!N519,'Retirement Calculator'!A:A,0),0),0)</f>
        <v>16520.094745597391</v>
      </c>
      <c r="K519" s="455">
        <f t="shared" ca="1" si="53"/>
        <v>24956.259967277125</v>
      </c>
      <c r="L519" s="455">
        <f t="shared" ca="1" si="54"/>
        <v>6014458.6521137869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6014458.6521137869</v>
      </c>
      <c r="J520" s="455">
        <f t="array" ref="J520">IFERROR(INDEX('Retirement Calculator'!K:K,MATCH('Lorri 401b'!N520,'Retirement Calculator'!A:A,0),0),0)</f>
        <v>16520.094745597391</v>
      </c>
      <c r="K520" s="455">
        <f t="shared" ca="1" si="53"/>
        <v>24991.410655700787</v>
      </c>
      <c r="L520" s="455">
        <f t="shared" ca="1" si="54"/>
        <v>6022929.9680238897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6022929.9680238897</v>
      </c>
      <c r="J521" s="455">
        <f t="array" ref="J521">IFERROR(INDEX('Retirement Calculator'!K:K,MATCH('Lorri 401b'!N521,'Retirement Calculator'!A:A,0),0),0)</f>
        <v>16520.094745597391</v>
      </c>
      <c r="K521" s="455">
        <f t="shared" ca="1" si="53"/>
        <v>25026.707805326216</v>
      </c>
      <c r="L521" s="455">
        <f t="shared" ca="1" si="54"/>
        <v>6031436.5810836181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6031436.5810836181</v>
      </c>
      <c r="J522" s="455">
        <f t="array" ref="J522">IFERROR(INDEX('Retirement Calculator'!K:K,MATCH('Lorri 401b'!N522,'Retirement Calculator'!A:A,0),0),0)</f>
        <v>16520.094745597391</v>
      </c>
      <c r="K522" s="455">
        <f t="shared" ca="1" si="53"/>
        <v>25062.152026408417</v>
      </c>
      <c r="L522" s="455">
        <f t="shared" ca="1" si="54"/>
        <v>6039978.6383644287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6039978.6383644287</v>
      </c>
      <c r="J523" s="455">
        <f t="array" ref="J523">IFERROR(INDEX('Retirement Calculator'!K:K,MATCH('Lorri 401b'!N523,'Retirement Calculator'!A:A,0),0),0)</f>
        <v>16520.094745597391</v>
      </c>
      <c r="K523" s="455">
        <f t="shared" ca="1" si="53"/>
        <v>25097.743931745128</v>
      </c>
      <c r="L523" s="455">
        <f t="shared" ca="1" si="54"/>
        <v>6048556.287550576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6048556.287550576</v>
      </c>
      <c r="J524" s="455">
        <f t="array" ref="J524">IFERROR(INDEX('Retirement Calculator'!K:K,MATCH('Lorri 401b'!N524,'Retirement Calculator'!A:A,0),0),0)</f>
        <v>16520.094745597391</v>
      </c>
      <c r="K524" s="455">
        <f t="shared" ca="1" si="53"/>
        <v>25133.48413668741</v>
      </c>
      <c r="L524" s="455">
        <f t="shared" ca="1" si="54"/>
        <v>6057169.6769416658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6057169.6769416658</v>
      </c>
      <c r="J525" s="455">
        <f t="array" ref="J525">IFERROR(INDEX('Retirement Calculator'!K:K,MATCH('Lorri 401b'!N525,'Retirement Calculator'!A:A,0),0),0)</f>
        <v>16520.094745597391</v>
      </c>
      <c r="K525" s="455">
        <f t="shared" ca="1" si="53"/>
        <v>25169.373259150285</v>
      </c>
      <c r="L525" s="455">
        <f t="shared" ca="1" si="54"/>
        <v>6065818.9554552184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6065818.9554552184</v>
      </c>
      <c r="J526" s="455">
        <f t="array" ref="J526">IFERROR(INDEX('Retirement Calculator'!K:K,MATCH('Lorri 401b'!N526,'Retirement Calculator'!A:A,0),0),0)</f>
        <v>16520.094745597391</v>
      </c>
      <c r="K526" s="455">
        <f t="shared" ca="1" si="53"/>
        <v>25205.411919623421</v>
      </c>
      <c r="L526" s="455">
        <f t="shared" ca="1" si="54"/>
        <v>6074504.2726292443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6074504.2726292443</v>
      </c>
      <c r="J527" s="455">
        <f t="array" ref="J527">IFERROR(INDEX('Retirement Calculator'!K:K,MATCH('Lorri 401b'!N527,'Retirement Calculator'!A:A,0),0),0)</f>
        <v>16520.094745597391</v>
      </c>
      <c r="K527" s="455">
        <f t="shared" ca="1" si="53"/>
        <v>25241.600741181861</v>
      </c>
      <c r="L527" s="455">
        <f t="shared" ca="1" si="54"/>
        <v>6083225.778624828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6083225.778624828</v>
      </c>
      <c r="J528" s="455">
        <f t="array" ref="J528">IFERROR(INDEX('Retirement Calculator'!K:K,MATCH('Lorri 401b'!N528,'Retirement Calculator'!A:A,0),0),0)</f>
        <v>16520.094745597391</v>
      </c>
      <c r="K528" s="455">
        <f t="shared" ca="1" si="53"/>
        <v>25277.940349496792</v>
      </c>
      <c r="L528" s="455">
        <f t="shared" ca="1" si="54"/>
        <v>6091983.6242287271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6091983.6242287271</v>
      </c>
      <c r="J529" s="455">
        <f t="array" ref="J529">IFERROR(INDEX('Retirement Calculator'!K:K,MATCH('Lorri 401b'!N529,'Retirement Calculator'!A:A,0),0),0)</f>
        <v>16520.094745597391</v>
      </c>
      <c r="K529" s="455">
        <f t="shared" ca="1" si="53"/>
        <v>25314.431372846371</v>
      </c>
      <c r="L529" s="455">
        <f t="shared" ca="1" si="54"/>
        <v>6100777.9608559757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6100777.9608559757</v>
      </c>
      <c r="J530" s="455">
        <f t="array" ref="J530">IFERROR(INDEX('Retirement Calculator'!K:K,MATCH('Lorri 401b'!N530,'Retirement Calculator'!A:A,0),0),0)</f>
        <v>16520.094745597391</v>
      </c>
      <c r="K530" s="455">
        <f t="shared" ca="1" si="53"/>
        <v>25351.074442126574</v>
      </c>
      <c r="L530" s="455">
        <f t="shared" ca="1" si="54"/>
        <v>6109608.9405525047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6109608.9405525047</v>
      </c>
      <c r="J531" s="455">
        <f t="array" ref="J531">IFERROR(INDEX('Retirement Calculator'!K:K,MATCH('Lorri 401b'!N531,'Retirement Calculator'!A:A,0),0),0)</f>
        <v>16520.094745597391</v>
      </c>
      <c r="K531" s="455">
        <f t="shared" ca="1" si="53"/>
        <v>25387.870190862111</v>
      </c>
      <c r="L531" s="455">
        <f t="shared" ca="1" si="54"/>
        <v>6118476.7159977695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6118476.7159977695</v>
      </c>
      <c r="J532" s="455">
        <f t="array" ref="J532">IFERROR(INDEX('Retirement Calculator'!K:K,MATCH('Lorri 401b'!N532,'Retirement Calculator'!A:A,0),0),0)</f>
        <v>16520.094745597391</v>
      </c>
      <c r="K532" s="455">
        <f t="shared" ca="1" si="53"/>
        <v>25424.819255217382</v>
      </c>
      <c r="L532" s="455">
        <f t="shared" ca="1" si="54"/>
        <v>6127381.4405073887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6127381.4405073887</v>
      </c>
      <c r="J533" s="455">
        <f t="array" ref="J533">IFERROR(INDEX('Retirement Calculator'!K:K,MATCH('Lorri 401b'!N533,'Retirement Calculator'!A:A,0),0),0)</f>
        <v>16520.094745597391</v>
      </c>
      <c r="K533" s="455">
        <f t="shared" ca="1" si="53"/>
        <v>25461.922274007462</v>
      </c>
      <c r="L533" s="455">
        <f t="shared" ca="1" si="54"/>
        <v>6136323.2680357983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6136323.2680357983</v>
      </c>
      <c r="J534" s="455">
        <f t="array" ref="J534">IFERROR(INDEX('Retirement Calculator'!K:K,MATCH('Lorri 401b'!N534,'Retirement Calculator'!A:A,0),0),0)</f>
        <v>16520.094745597391</v>
      </c>
      <c r="K534" s="455">
        <f t="shared" ca="1" si="53"/>
        <v>25499.179888709168</v>
      </c>
      <c r="L534" s="455">
        <f t="shared" ca="1" si="54"/>
        <v>6145302.35317891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6145302.35317891</v>
      </c>
      <c r="J535" s="455">
        <f t="array" ref="J535">IFERROR(INDEX('Retirement Calculator'!K:K,MATCH('Lorri 401b'!N535,'Retirement Calculator'!A:A,0),0),0)</f>
        <v>16520.094745597391</v>
      </c>
      <c r="K535" s="455">
        <f t="shared" ca="1" si="53"/>
        <v>25536.592743472134</v>
      </c>
      <c r="L535" s="455">
        <f t="shared" ca="1" si="54"/>
        <v>6154318.8511767844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6154318.8511767844</v>
      </c>
      <c r="J536" s="455">
        <f t="array" ref="J536">IFERROR(INDEX('Retirement Calculator'!K:K,MATCH('Lorri 401b'!N536,'Retirement Calculator'!A:A,0),0),0)</f>
        <v>16520.094745597391</v>
      </c>
      <c r="K536" s="455">
        <f t="shared" ca="1" si="53"/>
        <v>25574.161485129946</v>
      </c>
      <c r="L536" s="455">
        <f t="shared" ca="1" si="54"/>
        <v>6163372.9179163165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6163372.9179163165</v>
      </c>
      <c r="J537" s="455">
        <f t="array" ref="J537">IFERROR(INDEX('Retirement Calculator'!K:K,MATCH('Lorri 401b'!N537,'Retirement Calculator'!A:A,0),0),0)</f>
        <v>16520.094745597391</v>
      </c>
      <c r="K537" s="455">
        <f t="shared" ca="1" si="53"/>
        <v>25611.886763211329</v>
      </c>
      <c r="L537" s="455">
        <f t="shared" ca="1" si="54"/>
        <v>6172464.7099339301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6172464.7099339301</v>
      </c>
      <c r="J538" s="455">
        <f t="array" ref="J538">IFERROR(INDEX('Retirement Calculator'!K:K,MATCH('Lorri 401b'!N538,'Retirement Calculator'!A:A,0),0),0)</f>
        <v>16520.094745597391</v>
      </c>
      <c r="K538" s="455">
        <f t="shared" ca="1" si="53"/>
        <v>25649.769229951384</v>
      </c>
      <c r="L538" s="455">
        <f t="shared" ca="1" si="54"/>
        <v>6181594.3844182836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6181594.3844182836</v>
      </c>
      <c r="J539" s="455">
        <f t="array" ref="J539">IFERROR(INDEX('Retirement Calculator'!K:K,MATCH('Lorri 401b'!N539,'Retirement Calculator'!A:A,0),0),0)</f>
        <v>16520.094745597391</v>
      </c>
      <c r="K539" s="455">
        <f t="shared" ca="1" si="53"/>
        <v>25687.809540302856</v>
      </c>
      <c r="L539" s="455">
        <f t="shared" ca="1" si="54"/>
        <v>6190762.0992129883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6190762.0992129883</v>
      </c>
      <c r="J540" s="455">
        <f t="array" ref="J540">IFERROR(INDEX('Retirement Calculator'!K:K,MATCH('Lorri 401b'!N540,'Retirement Calculator'!A:A,0),0),0)</f>
        <v>16520.094745597391</v>
      </c>
      <c r="K540" s="455">
        <f t="shared" ca="1" si="53"/>
        <v>25726.008351947461</v>
      </c>
      <c r="L540" s="455">
        <f t="shared" ca="1" si="54"/>
        <v>6199968.0128193377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6199968.0128193377</v>
      </c>
      <c r="J541" s="455">
        <f t="array" ref="J541">IFERROR(INDEX('Retirement Calculator'!K:K,MATCH('Lorri 401b'!N541,'Retirement Calculator'!A:A,0),0),0)</f>
        <v>16520.094745597391</v>
      </c>
      <c r="K541" s="455">
        <f t="shared" ca="1" si="53"/>
        <v>25764.366325307248</v>
      </c>
      <c r="L541" s="455">
        <f t="shared" ca="1" si="54"/>
        <v>6209212.2843990475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6209212.2843990475</v>
      </c>
      <c r="J542" s="455">
        <f t="array" ref="J542">IFERROR(INDEX('Retirement Calculator'!K:K,MATCH('Lorri 401b'!N542,'Retirement Calculator'!A:A,0),0),0)</f>
        <v>16520.094745597391</v>
      </c>
      <c r="K542" s="455">
        <f t="shared" ca="1" si="53"/>
        <v>25802.884123556039</v>
      </c>
      <c r="L542" s="455">
        <f t="shared" ca="1" si="54"/>
        <v>6218495.073777006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6218495.073777006</v>
      </c>
      <c r="J543" s="455">
        <f t="array" ref="J543">IFERROR(INDEX('Retirement Calculator'!K:K,MATCH('Lorri 401b'!N543,'Retirement Calculator'!A:A,0),0),0)</f>
        <v>16520.094745597391</v>
      </c>
      <c r="K543" s="455">
        <f t="shared" ca="1" si="53"/>
        <v>25841.562412630868</v>
      </c>
      <c r="L543" s="455">
        <f t="shared" ca="1" si="54"/>
        <v>6227816.541444039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6227816.541444039</v>
      </c>
      <c r="J544" s="455">
        <f t="array" ref="J544">IFERROR(INDEX('Retirement Calculator'!K:K,MATCH('Lorri 401b'!N544,'Retirement Calculator'!A:A,0),0),0)</f>
        <v>16520.094745597391</v>
      </c>
      <c r="K544" s="455">
        <f t="shared" ca="1" si="53"/>
        <v>25880.401861243503</v>
      </c>
      <c r="L544" s="455">
        <f t="shared" ca="1" si="54"/>
        <v>6237176.8485596851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6237176.8485596851</v>
      </c>
      <c r="J545" s="455">
        <f t="array" ref="J545">IFERROR(INDEX('Retirement Calculator'!K:K,MATCH('Lorri 401b'!N545,'Retirement Calculator'!A:A,0),0),0)</f>
        <v>16520.094745597391</v>
      </c>
      <c r="K545" s="455">
        <f t="shared" ca="1" si="53"/>
        <v>25919.403140892031</v>
      </c>
      <c r="L545" s="455">
        <f t="shared" ca="1" si="54"/>
        <v>6246576.1569549795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6246576.1569549795</v>
      </c>
      <c r="J546" s="455">
        <f t="array" ref="J546">IFERROR(INDEX('Retirement Calculator'!K:K,MATCH('Lorri 401b'!N546,'Retirement Calculator'!A:A,0),0),0)</f>
        <v>16520.094745597391</v>
      </c>
      <c r="K546" s="455">
        <f t="shared" ca="1" si="53"/>
        <v>25958.566925872423</v>
      </c>
      <c r="L546" s="455">
        <f t="shared" ca="1" si="54"/>
        <v>6256014.6291352538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6256014.6291352538</v>
      </c>
      <c r="J547" s="455">
        <f t="array" ref="J547">IFERROR(INDEX('Retirement Calculator'!K:K,MATCH('Lorri 401b'!N547,'Retirement Calculator'!A:A,0),0),0)</f>
        <v>16520.094745597391</v>
      </c>
      <c r="K547" s="455">
        <f t="shared" ca="1" si="53"/>
        <v>25997.893893290235</v>
      </c>
      <c r="L547" s="455">
        <f t="shared" ca="1" si="54"/>
        <v>6265492.4282829463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6265492.4282829463</v>
      </c>
      <c r="J548" s="455">
        <f t="array" ref="J548">IFERROR(INDEX('Retirement Calculator'!K:K,MATCH('Lorri 401b'!N548,'Retirement Calculator'!A:A,0),0),0)</f>
        <v>16520.094745597391</v>
      </c>
      <c r="K548" s="455">
        <f t="shared" ca="1" si="53"/>
        <v>26037.384723072286</v>
      </c>
      <c r="L548" s="455">
        <f t="shared" ca="1" si="54"/>
        <v>6275009.7182604205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6275009.7182604205</v>
      </c>
      <c r="J549" s="455">
        <f t="array" ref="J549">IFERROR(INDEX('Retirement Calculator'!K:K,MATCH('Lorri 401b'!N549,'Retirement Calculator'!A:A,0),0),0)</f>
        <v>16520.094745597391</v>
      </c>
      <c r="K549" s="455">
        <f t="shared" ca="1" si="53"/>
        <v>26077.040097978428</v>
      </c>
      <c r="L549" s="455">
        <f t="shared" ca="1" si="54"/>
        <v>6284566.6636128007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6284566.6636128007</v>
      </c>
      <c r="J550" s="455">
        <f t="array" ref="J550">IFERROR(INDEX('Retirement Calculator'!K:K,MATCH('Lorri 401b'!N550,'Retirement Calculator'!A:A,0),0),0)</f>
        <v>16520.094745597391</v>
      </c>
      <c r="K550" s="455">
        <f t="shared" ca="1" si="53"/>
        <v>26116.860703613344</v>
      </c>
      <c r="L550" s="455">
        <f t="shared" ca="1" si="54"/>
        <v>6294163.4295708165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6294163.4295708165</v>
      </c>
      <c r="J551" s="455">
        <f t="array" ref="J551">IFERROR(INDEX('Retirement Calculator'!K:K,MATCH('Lorri 401b'!N551,'Retirement Calculator'!A:A,0),0),0)</f>
        <v>16520.094745597391</v>
      </c>
      <c r="K551" s="455">
        <f t="shared" ca="1" si="53"/>
        <v>26156.847228438412</v>
      </c>
      <c r="L551" s="455">
        <f t="shared" ca="1" si="54"/>
        <v>6303800.1820536572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6303800.1820536572</v>
      </c>
      <c r="J552" s="455">
        <f t="array" ref="J552">IFERROR(INDEX('Retirement Calculator'!K:K,MATCH('Lorri 401b'!N552,'Retirement Calculator'!A:A,0),0),0)</f>
        <v>16520.094745597391</v>
      </c>
      <c r="K552" s="455">
        <f t="shared" ca="1" si="53"/>
        <v>26197.00036378358</v>
      </c>
      <c r="L552" s="455">
        <f t="shared" ca="1" si="54"/>
        <v>6313477.0876718434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6313477.0876718434</v>
      </c>
      <c r="J553" s="455">
        <f t="array" ref="J553">IFERROR(INDEX('Retirement Calculator'!K:K,MATCH('Lorri 401b'!N553,'Retirement Calculator'!A:A,0),0),0)</f>
        <v>16520.094745597391</v>
      </c>
      <c r="K553" s="455">
        <f t="shared" ca="1" si="53"/>
        <v>26237.320803859355</v>
      </c>
      <c r="L553" s="455">
        <f t="shared" ca="1" si="54"/>
        <v>6323194.3137301048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6323194.3137301048</v>
      </c>
      <c r="J554" s="455">
        <f t="array" ref="J554">IFERROR(INDEX('Retirement Calculator'!K:K,MATCH('Lorri 401b'!N554,'Retirement Calculator'!A:A,0),0),0)</f>
        <v>16520.094745597391</v>
      </c>
      <c r="K554" s="455">
        <f t="shared" ca="1" si="53"/>
        <v>26277.809245768778</v>
      </c>
      <c r="L554" s="455">
        <f t="shared" ca="1" si="54"/>
        <v>6332952.028230276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6332952.028230276</v>
      </c>
      <c r="J555" s="455">
        <f t="array" ref="J555">IFERROR(INDEX('Retirement Calculator'!K:K,MATCH('Lorri 401b'!N555,'Retirement Calculator'!A:A,0),0),0)</f>
        <v>16520.094745597391</v>
      </c>
      <c r="K555" s="455">
        <f t="shared" ca="1" si="53"/>
        <v>26318.466389519494</v>
      </c>
      <c r="L555" s="455">
        <f t="shared" ca="1" si="54"/>
        <v>6342750.3998741973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6342750.3998741973</v>
      </c>
      <c r="J556" s="455">
        <f t="array" ref="J556">IFERROR(INDEX('Retirement Calculator'!K:K,MATCH('Lorri 401b'!N556,'Retirement Calculator'!A:A,0),0),0)</f>
        <v>16520.094745597391</v>
      </c>
      <c r="K556" s="455">
        <f t="shared" ca="1" si="53"/>
        <v>26359.292938035829</v>
      </c>
      <c r="L556" s="455">
        <f t="shared" ca="1" si="54"/>
        <v>6352589.5980666354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6352589.5980666354</v>
      </c>
      <c r="J557" s="455">
        <f t="array" ref="J557">IFERROR(INDEX('Retirement Calculator'!K:K,MATCH('Lorri 401b'!N557,'Retirement Calculator'!A:A,0),0),0)</f>
        <v>16520.094745597391</v>
      </c>
      <c r="K557" s="455">
        <f t="shared" ca="1" si="53"/>
        <v>26400.289597170991</v>
      </c>
      <c r="L557" s="455">
        <f t="shared" ca="1" si="54"/>
        <v>6362469.792918209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6362469.792918209</v>
      </c>
      <c r="J558" s="455">
        <f t="array" ref="J558">IFERROR(INDEX('Retirement Calculator'!K:K,MATCH('Lorri 401b'!N558,'Retirement Calculator'!A:A,0),0),0)</f>
        <v>16520.094745597391</v>
      </c>
      <c r="K558" s="455">
        <f t="shared" ca="1" si="53"/>
        <v>26441.457075719212</v>
      </c>
      <c r="L558" s="455">
        <f t="shared" ca="1" si="54"/>
        <v>6372391.15524833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6372391.15524833</v>
      </c>
      <c r="J559" s="455">
        <f t="array" ref="J559">IFERROR(INDEX('Retirement Calculator'!K:K,MATCH('Lorri 401b'!N559,'Retirement Calculator'!A:A,0),0),0)</f>
        <v>16520.094745597391</v>
      </c>
      <c r="K559" s="455">
        <f t="shared" ca="1" si="53"/>
        <v>26482.79608542805</v>
      </c>
      <c r="L559" s="455">
        <f t="shared" ca="1" si="54"/>
        <v>6382353.8565881606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6382353.8565881606</v>
      </c>
      <c r="J560" s="455">
        <f t="array" ref="J560">IFERROR(INDEX('Retirement Calculator'!K:K,MATCH('Lorri 401b'!N560,'Retirement Calculator'!A:A,0),0),0)</f>
        <v>16520.094745597391</v>
      </c>
      <c r="K560" s="455">
        <f t="shared" ca="1" si="53"/>
        <v>26524.307341010677</v>
      </c>
      <c r="L560" s="455">
        <f t="shared" ca="1" si="54"/>
        <v>6392358.0691835731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6392358.0691835731</v>
      </c>
      <c r="J561" s="455">
        <f t="array" ref="J561">IFERROR(INDEX('Retirement Calculator'!K:K,MATCH('Lorri 401b'!N561,'Retirement Calculator'!A:A,0),0),0)</f>
        <v>16520.094745597391</v>
      </c>
      <c r="K561" s="455">
        <f t="shared" ca="1" si="53"/>
        <v>26565.991560158229</v>
      </c>
      <c r="L561" s="455">
        <f t="shared" ca="1" si="54"/>
        <v>6402403.9659981336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6402403.9659981336</v>
      </c>
      <c r="J562" s="455">
        <f t="array" ref="J562">IFERROR(INDEX('Retirement Calculator'!K:K,MATCH('Lorri 401b'!N562,'Retirement Calculator'!A:A,0),0),0)</f>
        <v>16520.094745597391</v>
      </c>
      <c r="K562" s="455">
        <f t="shared" ca="1" si="53"/>
        <v>26607.849463552233</v>
      </c>
      <c r="L562" s="455">
        <f t="shared" ca="1" si="54"/>
        <v>6412491.7207160881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6412491.7207160881</v>
      </c>
      <c r="J563" s="455">
        <f t="array" ref="J563">IFERROR(INDEX('Retirement Calculator'!K:K,MATCH('Lorri 401b'!N563,'Retirement Calculator'!A:A,0),0),0)</f>
        <v>16520.094745597391</v>
      </c>
      <c r="K563" s="455">
        <f t="shared" ca="1" si="53"/>
        <v>26649.881774877042</v>
      </c>
      <c r="L563" s="455">
        <f t="shared" ca="1" si="54"/>
        <v>6422621.5077453675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6422621.5077453675</v>
      </c>
      <c r="J564" s="455">
        <f t="array" ref="J564">IFERROR(INDEX('Retirement Calculator'!K:K,MATCH('Lorri 401b'!N564,'Retirement Calculator'!A:A,0),0),0)</f>
        <v>16520.094745597391</v>
      </c>
      <c r="K564" s="455">
        <f t="shared" ca="1" si="53"/>
        <v>26692.089220832375</v>
      </c>
      <c r="L564" s="455">
        <f t="shared" ca="1" si="54"/>
        <v>6432793.5022206018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6432793.5022206018</v>
      </c>
      <c r="J565" s="455">
        <f t="array" ref="J565">IFERROR(INDEX('Retirement Calculator'!K:K,MATCH('Lorri 401b'!N565,'Retirement Calculator'!A:A,0),0),0)</f>
        <v>16520.094745597391</v>
      </c>
      <c r="K565" s="455">
        <f t="shared" ca="1" si="53"/>
        <v>26734.47253114585</v>
      </c>
      <c r="L565" s="455">
        <f t="shared" ca="1" si="54"/>
        <v>6443007.8800061494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6443007.8800061494</v>
      </c>
      <c r="J566" s="455">
        <f t="array" ref="J566">IFERROR(INDEX('Retirement Calculator'!K:K,MATCH('Lorri 401b'!N566,'Retirement Calculator'!A:A,0),0),0)</f>
        <v>16520.094745597391</v>
      </c>
      <c r="K566" s="455">
        <f t="shared" ca="1" si="53"/>
        <v>26777.032438585633</v>
      </c>
      <c r="L566" s="455">
        <f t="shared" ca="1" si="54"/>
        <v>6453264.8176991371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6453264.8176991371</v>
      </c>
      <c r="J567" s="455">
        <f t="array" ref="J567">IFERROR(INDEX('Retirement Calculator'!K:K,MATCH('Lorri 401b'!N567,'Retirement Calculator'!A:A,0),0),0)</f>
        <v>16520.094745597391</v>
      </c>
      <c r="K567" s="455">
        <f t="shared" ca="1" si="53"/>
        <v>26819.76967897308</v>
      </c>
      <c r="L567" s="455">
        <f t="shared" ca="1" si="54"/>
        <v>6463564.492632512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6463564.492632512</v>
      </c>
      <c r="J568" s="455">
        <f t="array" ref="J568">IFERROR(INDEX('Retirement Calculator'!K:K,MATCH('Lorri 401b'!N568,'Retirement Calculator'!A:A,0),0),0)</f>
        <v>16520.094745597391</v>
      </c>
      <c r="K568" s="455">
        <f t="shared" ca="1" si="53"/>
        <v>26862.684991195474</v>
      </c>
      <c r="L568" s="455">
        <f t="shared" ca="1" si="54"/>
        <v>6473907.08287811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6473907.08287811</v>
      </c>
      <c r="J569" s="455">
        <f t="array" ref="J569">IFERROR(INDEX('Retirement Calculator'!K:K,MATCH('Lorri 401b'!N569,'Retirement Calculator'!A:A,0),0),0)</f>
        <v>16520.094745597391</v>
      </c>
      <c r="K569" s="455">
        <f t="shared" ca="1" si="53"/>
        <v>26905.779117218801</v>
      </c>
      <c r="L569" s="455">
        <f t="shared" ca="1" si="54"/>
        <v>6484292.7672497313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6484292.7672497313</v>
      </c>
      <c r="J570" s="455">
        <f t="array" ref="J570">IFERROR(INDEX('Retirement Calculator'!K:K,MATCH('Lorri 401b'!N570,'Retirement Calculator'!A:A,0),0),0)</f>
        <v>16520.094745597391</v>
      </c>
      <c r="K570" s="455">
        <f t="shared" ca="1" si="53"/>
        <v>26949.052802100556</v>
      </c>
      <c r="L570" s="455">
        <f t="shared" ca="1" si="54"/>
        <v>6494721.7253062343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6494721.7253062343</v>
      </c>
      <c r="J571" s="455">
        <f t="array" ref="J571">IFERROR(INDEX('Retirement Calculator'!K:K,MATCH('Lorri 401b'!N571,'Retirement Calculator'!A:A,0),0),0)</f>
        <v>16520.094745597391</v>
      </c>
      <c r="K571" s="455">
        <f t="shared" ca="1" si="53"/>
        <v>26992.506794002653</v>
      </c>
      <c r="L571" s="455">
        <f t="shared" ca="1" si="54"/>
        <v>6505194.1373546394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6505194.1373546394</v>
      </c>
      <c r="J572" s="455">
        <f t="array" ref="J572">IFERROR(INDEX('Retirement Calculator'!K:K,MATCH('Lorri 401b'!N572,'Retirement Calculator'!A:A,0),0),0)</f>
        <v>16520.094745597391</v>
      </c>
      <c r="K572" s="455">
        <f t="shared" ca="1" si="53"/>
        <v>27036.14184420434</v>
      </c>
      <c r="L572" s="455">
        <f t="shared" ca="1" si="54"/>
        <v>6515710.1844532462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6515710.1844532462</v>
      </c>
      <c r="J573" s="455">
        <f t="array" ref="J573">IFERROR(INDEX('Retirement Calculator'!K:K,MATCH('Lorri 401b'!N573,'Retirement Calculator'!A:A,0),0),0)</f>
        <v>16520.094745597391</v>
      </c>
      <c r="K573" s="455">
        <f t="shared" ca="1" si="53"/>
        <v>27079.958707115202</v>
      </c>
      <c r="L573" s="455">
        <f t="shared" ca="1" si="54"/>
        <v>6526270.048414764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6526270.048414764</v>
      </c>
      <c r="J574" s="455">
        <f t="array" ref="J574">IFERROR(INDEX('Retirement Calculator'!K:K,MATCH('Lorri 401b'!N574,'Retirement Calculator'!A:A,0),0),0)</f>
        <v>16520.094745597391</v>
      </c>
      <c r="K574" s="455">
        <f t="shared" ca="1" si="53"/>
        <v>27123.958140288192</v>
      </c>
      <c r="L574" s="455">
        <f t="shared" ca="1" si="54"/>
        <v>6536873.9118094547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6536873.9118094547</v>
      </c>
      <c r="J575" s="455">
        <f t="array" ref="J575">IFERROR(INDEX('Retirement Calculator'!K:K,MATCH('Lorri 401b'!N575,'Retirement Calculator'!A:A,0),0),0)</f>
        <v>16520.094745597391</v>
      </c>
      <c r="K575" s="455">
        <f t="shared" ca="1" si="53"/>
        <v>27168.140904432737</v>
      </c>
      <c r="L575" s="455">
        <f t="shared" ca="1" si="54"/>
        <v>6547521.95796829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6547521.95796829</v>
      </c>
      <c r="J576" s="455">
        <f t="array" ref="J576">IFERROR(INDEX('Retirement Calculator'!K:K,MATCH('Lorri 401b'!N576,'Retirement Calculator'!A:A,0),0),0)</f>
        <v>16520.094745597391</v>
      </c>
      <c r="K576" s="455">
        <f t="shared" ca="1" si="53"/>
        <v>27212.507763427882</v>
      </c>
      <c r="L576" s="455">
        <f t="shared" ca="1" si="54"/>
        <v>6558214.3709861198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6558214.3709861198</v>
      </c>
      <c r="J577" s="455">
        <f t="array" ref="J577">IFERROR(INDEX('Retirement Calculator'!K:K,MATCH('Lorri 401b'!N577,'Retirement Calculator'!A:A,0),0),0)</f>
        <v>16520.094745597391</v>
      </c>
      <c r="K577" s="455">
        <f t="shared" ca="1" si="53"/>
        <v>27257.059484335507</v>
      </c>
      <c r="L577" s="455">
        <f t="shared" ca="1" si="54"/>
        <v>6568951.3357248576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6568951.3357248576</v>
      </c>
      <c r="J578" s="455">
        <f t="array" ref="J578">IFERROR(INDEX('Retirement Calculator'!K:K,MATCH('Lorri 401b'!N578,'Retirement Calculator'!A:A,0),0),0)</f>
        <v>16520.094745597391</v>
      </c>
      <c r="K578" s="455">
        <f t="shared" ca="1" si="53"/>
        <v>27301.796837413578</v>
      </c>
      <c r="L578" s="455">
        <f t="shared" ca="1" si="54"/>
        <v>6579733.0378166735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6579733.0378166735</v>
      </c>
      <c r="J579" s="455">
        <f t="array" ref="J579">IFERROR(INDEX('Retirement Calculator'!K:K,MATCH('Lorri 401b'!N579,'Retirement Calculator'!A:A,0),0),0)</f>
        <v>16520.094745597391</v>
      </c>
      <c r="K579" s="455">
        <f t="shared" ca="1" si="53"/>
        <v>27346.720596129482</v>
      </c>
      <c r="L579" s="455">
        <f t="shared" ca="1" si="54"/>
        <v>6590559.6636672048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6590559.6636672048</v>
      </c>
      <c r="J580" s="455">
        <f t="array" ref="J580">IFERROR(INDEX('Retirement Calculator'!K:K,MATCH('Lorri 401b'!N580,'Retirement Calculator'!A:A,0),0),0)</f>
        <v>16520.094745597391</v>
      </c>
      <c r="K580" s="455">
        <f t="shared" ca="1" si="53"/>
        <v>27391.831537173362</v>
      </c>
      <c r="L580" s="455">
        <f t="shared" ca="1" si="54"/>
        <v>6601431.4004587801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6601431.4004587801</v>
      </c>
      <c r="J581" s="455">
        <f t="array" ref="J581">IFERROR(INDEX('Retirement Calculator'!K:K,MATCH('Lorri 401b'!N581,'Retirement Calculator'!A:A,0),0),0)</f>
        <v>16520.094745597391</v>
      </c>
      <c r="K581" s="455">
        <f t="shared" ca="1" si="53"/>
        <v>27437.130440471588</v>
      </c>
      <c r="L581" s="455">
        <f t="shared" ca="1" si="54"/>
        <v>6612348.436153654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6612348.436153654</v>
      </c>
      <c r="J582" s="455">
        <f t="array" ref="J582">IFERROR(INDEX('Retirement Calculator'!K:K,MATCH('Lorri 401b'!N582,'Retirement Calculator'!A:A,0),0),0)</f>
        <v>16520.094745597391</v>
      </c>
      <c r="K582" s="455">
        <f t="shared" ca="1" si="53"/>
        <v>27482.618089200234</v>
      </c>
      <c r="L582" s="455">
        <f t="shared" ca="1" si="54"/>
        <v>6623310.9594972562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6623310.9594972562</v>
      </c>
      <c r="J583" s="455">
        <f t="array" ref="J583">IFERROR(INDEX('Retirement Calculator'!K:K,MATCH('Lorri 401b'!N583,'Retirement Calculator'!A:A,0),0),0)</f>
        <v>16520.094745597391</v>
      </c>
      <c r="K583" s="455">
        <f t="shared" ca="1" si="53"/>
        <v>27528.295269798571</v>
      </c>
      <c r="L583" s="455">
        <f t="shared" ca="1" si="54"/>
        <v>6634319.1600214569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6634319.1600214569</v>
      </c>
      <c r="J584" s="455">
        <f t="array" ref="J584">IFERROR(INDEX('Retirement Calculator'!K:K,MATCH('Lorri 401b'!N584,'Retirement Calculator'!A:A,0),0),0)</f>
        <v>16520.094745597391</v>
      </c>
      <c r="K584" s="455">
        <f t="shared" ca="1" si="53"/>
        <v>27574.162771982741</v>
      </c>
      <c r="L584" s="455">
        <f t="shared" ca="1" si="54"/>
        <v>6645373.2280478422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6645373.2280478422</v>
      </c>
      <c r="J585" s="455">
        <f t="array" ref="J585">IFERROR(INDEX('Retirement Calculator'!K:K,MATCH('Lorri 401b'!N585,'Retirement Calculator'!A:A,0),0),0)</f>
        <v>16520.094745597391</v>
      </c>
      <c r="K585" s="455">
        <f t="shared" ca="1" si="53"/>
        <v>27620.22138875935</v>
      </c>
      <c r="L585" s="455">
        <f t="shared" ca="1" si="54"/>
        <v>6656473.3546910034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6656473.3546910034</v>
      </c>
      <c r="J586" s="455">
        <f t="array" ref="J586">IFERROR(INDEX('Retirement Calculator'!K:K,MATCH('Lorri 401b'!N586,'Retirement Calculator'!A:A,0),0),0)</f>
        <v>16520.094745597391</v>
      </c>
      <c r="K586" s="455">
        <f t="shared" ca="1" si="53"/>
        <v>27666.471916439194</v>
      </c>
      <c r="L586" s="455">
        <f t="shared" ca="1" si="54"/>
        <v>6667619.7318618447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6667619.7318618447</v>
      </c>
      <c r="J587" s="455">
        <f t="array" ref="J587">IFERROR(INDEX('Retirement Calculator'!K:K,MATCH('Lorri 401b'!N587,'Retirement Calculator'!A:A,0),0),0)</f>
        <v>16520.094745597391</v>
      </c>
      <c r="K587" s="455">
        <f t="shared" ca="1" si="53"/>
        <v>27712.915154651033</v>
      </c>
      <c r="L587" s="455">
        <f t="shared" ca="1" si="54"/>
        <v>6678812.5522708977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6678812.5522708977</v>
      </c>
      <c r="J588" s="455">
        <f t="array" ref="J588">IFERROR(INDEX('Retirement Calculator'!K:K,MATCH('Lorri 401b'!N588,'Retirement Calculator'!A:A,0),0),0)</f>
        <v>16520.094745597391</v>
      </c>
      <c r="K588" s="455">
        <f t="shared" ca="1" si="53"/>
        <v>27759.551906355417</v>
      </c>
      <c r="L588" s="455">
        <f t="shared" ca="1" si="54"/>
        <v>6690052.0094316555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6690052.0094316555</v>
      </c>
      <c r="J589" s="455">
        <f t="array" ref="J589">IFERROR(INDEX('Retirement Calculator'!K:K,MATCH('Lorri 401b'!N589,'Retirement Calculator'!A:A,0),0),0)</f>
        <v>16520.094745597391</v>
      </c>
      <c r="K589" s="455">
        <f t="shared" ca="1" si="53"/>
        <v>27806.382977858568</v>
      </c>
      <c r="L589" s="455">
        <f t="shared" ca="1" si="54"/>
        <v>6701338.2976639159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6701338.2976639159</v>
      </c>
      <c r="J590" s="455">
        <f t="array" ref="J590">IFERROR(INDEX('Retirement Calculator'!K:K,MATCH('Lorri 401b'!N590,'Retirement Calculator'!A:A,0),0),0)</f>
        <v>16520.094745597391</v>
      </c>
      <c r="K590" s="455">
        <f t="shared" ca="1" si="53"/>
        <v>27853.409178826325</v>
      </c>
      <c r="L590" s="455">
        <f t="shared" ca="1" si="54"/>
        <v>6712671.6120971441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6712671.6120971441</v>
      </c>
      <c r="J591" s="455">
        <f t="array" ref="J591">IFERROR(INDEX('Retirement Calculator'!K:K,MATCH('Lorri 401b'!N591,'Retirement Calculator'!A:A,0),0),0)</f>
        <v>16520.094745597391</v>
      </c>
      <c r="K591" s="455">
        <f t="shared" ca="1" si="53"/>
        <v>27900.631322298108</v>
      </c>
      <c r="L591" s="455">
        <f t="shared" ca="1" si="54"/>
        <v>6724052.1486738445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6724052.1486738445</v>
      </c>
      <c r="J592" s="455">
        <f t="array" ref="J592">IFERROR(INDEX('Retirement Calculator'!K:K,MATCH('Lorri 401b'!N592,'Retirement Calculator'!A:A,0),0),0)</f>
        <v>16520.094745597391</v>
      </c>
      <c r="K592" s="455">
        <f t="shared" ca="1" si="53"/>
        <v>27948.050224701026</v>
      </c>
      <c r="L592" s="455">
        <f t="shared" ca="1" si="54"/>
        <v>6735480.1041529477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6735480.1041529477</v>
      </c>
      <c r="J593" s="455">
        <f t="array" ref="J593">IFERROR(INDEX('Retirement Calculator'!K:K,MATCH('Lorri 401b'!N593,'Retirement Calculator'!A:A,0),0),0)</f>
        <v>16520.094745597391</v>
      </c>
      <c r="K593" s="455">
        <f t="shared" ca="1" si="53"/>
        <v>27995.666705863961</v>
      </c>
      <c r="L593" s="455">
        <f t="shared" ca="1" si="54"/>
        <v>6746955.6761132134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6746955.6761132134</v>
      </c>
      <c r="J594" s="455">
        <f t="array" ref="J594">IFERROR(INDEX('Retirement Calculator'!K:K,MATCH('Lorri 401b'!N594,'Retirement Calculator'!A:A,0),0),0)</f>
        <v>16520.094745597391</v>
      </c>
      <c r="K594" s="455">
        <f t="shared" ca="1" si="53"/>
        <v>28043.48158903173</v>
      </c>
      <c r="L594" s="455">
        <f t="shared" ca="1" si="54"/>
        <v>6758479.062956647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6758479.062956647</v>
      </c>
      <c r="J595" s="455">
        <f t="array" ref="J595">IFERROR(INDEX('Retirement Calculator'!K:K,MATCH('Lorri 401b'!N595,'Retirement Calculator'!A:A,0),0),0)</f>
        <v>16520.094745597391</v>
      </c>
      <c r="K595" s="455">
        <f t="shared" ca="1" si="53"/>
        <v>28091.495700879372</v>
      </c>
      <c r="L595" s="455">
        <f t="shared" ca="1" si="54"/>
        <v>6770050.4639119282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6770050.4639119282</v>
      </c>
      <c r="J596" s="455">
        <f t="array" ref="J596">IFERROR(INDEX('Retirement Calculator'!K:K,MATCH('Lorri 401b'!N596,'Retirement Calculator'!A:A,0),0),0)</f>
        <v>16520.094745597391</v>
      </c>
      <c r="K596" s="455">
        <f t="shared" ca="1" si="53"/>
        <v>28139.709871526375</v>
      </c>
      <c r="L596" s="455">
        <f t="shared" ca="1" si="54"/>
        <v>6781670.0790378572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6781670.0790378572</v>
      </c>
      <c r="J597" s="455">
        <f t="array" ref="J597">IFERROR(INDEX('Retirement Calculator'!K:K,MATCH('Lorri 401b'!N597,'Retirement Calculator'!A:A,0),0),0)</f>
        <v>16520.094745597391</v>
      </c>
      <c r="K597" s="455">
        <f t="shared" ca="1" si="53"/>
        <v>28188.124934551081</v>
      </c>
      <c r="L597" s="455">
        <f t="shared" ca="1" si="54"/>
        <v>6793338.1092268107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6793338.1092268107</v>
      </c>
      <c r="J598" s="455">
        <f t="array" ref="J598">IFERROR(INDEX('Retirement Calculator'!K:K,MATCH('Lorri 401b'!N598,'Retirement Calculator'!A:A,0),0),0)</f>
        <v>16520.094745597391</v>
      </c>
      <c r="K598" s="455">
        <f t="shared" ca="1" si="53"/>
        <v>28236.741727005054</v>
      </c>
      <c r="L598" s="455">
        <f t="shared" ca="1" si="54"/>
        <v>6805054.7562082177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6805054.7562082177</v>
      </c>
      <c r="J599" s="455">
        <f t="array" ref="J599">IFERROR(INDEX('Retirement Calculator'!K:K,MATCH('Lorri 401b'!N599,'Retirement Calculator'!A:A,0),0),0)</f>
        <v>16520.094745597391</v>
      </c>
      <c r="K599" s="455">
        <f t="shared" ca="1" si="53"/>
        <v>28285.561089427581</v>
      </c>
      <c r="L599" s="455">
        <f t="shared" ca="1" si="54"/>
        <v>6816820.2225520471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6816820.2225520471</v>
      </c>
      <c r="J600" s="455">
        <f t="array" ref="J600">IFERROR(INDEX('Retirement Calculator'!K:K,MATCH('Lorri 401b'!N600,'Retirement Calculator'!A:A,0),0),0)</f>
        <v>16520.094745597391</v>
      </c>
      <c r="K600" s="455">
        <f t="shared" ca="1" si="53"/>
        <v>28334.583865860201</v>
      </c>
      <c r="L600" s="455">
        <f t="shared" ca="1" si="54"/>
        <v>6828634.7116723098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6828634.7116723098</v>
      </c>
      <c r="J601" s="455">
        <f t="array" ref="J601">IFERROR(INDEX('Retirement Calculator'!K:K,MATCH('Lorri 401b'!N601,'Retirement Calculator'!A:A,0),0),0)</f>
        <v>16520.094745597391</v>
      </c>
      <c r="K601" s="455">
        <f t="shared" ca="1" si="53"/>
        <v>28383.8109038613</v>
      </c>
      <c r="L601" s="455">
        <f t="shared" ca="1" si="54"/>
        <v>6840498.4278305732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6840498.4278305732</v>
      </c>
      <c r="J602" s="455">
        <f t="array" ref="J602">IFERROR(INDEX('Retirement Calculator'!K:K,MATCH('Lorri 401b'!N602,'Retirement Calculator'!A:A,0),0),0)</f>
        <v>16520.094745597391</v>
      </c>
      <c r="K602" s="455">
        <f t="shared" ca="1" si="53"/>
        <v>28433.243054520732</v>
      </c>
      <c r="L602" s="455">
        <f t="shared" ca="1" si="54"/>
        <v>6852411.5761394957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6852411.5761394957</v>
      </c>
      <c r="J603" s="455">
        <f t="array" ref="J603">IFERROR(INDEX('Retirement Calculator'!K:K,MATCH('Lorri 401b'!N603,'Retirement Calculator'!A:A,0),0),0)</f>
        <v>16520.094745597391</v>
      </c>
      <c r="K603" s="455">
        <f t="shared" ca="1" si="53"/>
        <v>28482.881172474572</v>
      </c>
      <c r="L603" s="455">
        <f t="shared" ca="1" si="54"/>
        <v>6864374.3625663724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6864374.3625663724</v>
      </c>
      <c r="J604" s="455">
        <f t="array" ref="J604">IFERROR(INDEX('Retirement Calculator'!K:K,MATCH('Lorri 401b'!N604,'Retirement Calculator'!A:A,0),0),0)</f>
        <v>16520.094745597391</v>
      </c>
      <c r="K604" s="455">
        <f t="shared" ca="1" si="53"/>
        <v>28532.726115919893</v>
      </c>
      <c r="L604" s="455">
        <f t="shared" ca="1" si="54"/>
        <v>6876386.9939366942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6876386.9939366942</v>
      </c>
      <c r="J605" s="455">
        <f t="array" ref="J605">IFERROR(INDEX('Retirement Calculator'!K:K,MATCH('Lorri 401b'!N605,'Retirement Calculator'!A:A,0),0),0)</f>
        <v>16520.094745597391</v>
      </c>
      <c r="K605" s="455">
        <f t="shared" ca="1" si="53"/>
        <v>28582.778746629563</v>
      </c>
      <c r="L605" s="455">
        <f t="shared" ca="1" si="54"/>
        <v>6888449.6779377256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6888449.6779377256</v>
      </c>
      <c r="J606" s="455">
        <f t="array" ref="J606">IFERROR(INDEX('Retirement Calculator'!K:K,MATCH('Lorri 401b'!N606,'Retirement Calculator'!A:A,0),0),0)</f>
        <v>16520.094745597391</v>
      </c>
      <c r="K606" s="455">
        <f t="shared" ca="1" si="53"/>
        <v>28633.039929967199</v>
      </c>
      <c r="L606" s="455">
        <f t="shared" ca="1" si="54"/>
        <v>6900562.6231220951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6900562.6231220951</v>
      </c>
      <c r="J607" s="455">
        <f t="array" ref="J607">IFERROR(INDEX('Retirement Calculator'!K:K,MATCH('Lorri 401b'!N607,'Retirement Calculator'!A:A,0),0),0)</f>
        <v>16520.094745597391</v>
      </c>
      <c r="K607" s="455">
        <f t="shared" ca="1" si="53"/>
        <v>28683.510534902074</v>
      </c>
      <c r="L607" s="455">
        <f t="shared" ca="1" si="54"/>
        <v>6912726.0389113994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6912726.0389113994</v>
      </c>
      <c r="J608" s="455">
        <f t="array" ref="J608">IFERROR(INDEX('Retirement Calculator'!K:K,MATCH('Lorri 401b'!N608,'Retirement Calculator'!A:A,0),0),0)</f>
        <v>16520.094745597391</v>
      </c>
      <c r="K608" s="455">
        <f t="shared" ca="1" si="53"/>
        <v>28734.191434024167</v>
      </c>
      <c r="L608" s="455">
        <f t="shared" ca="1" si="54"/>
        <v>6924940.1355998255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6924940.1355998255</v>
      </c>
      <c r="J609" s="455">
        <f t="array" ref="J609">IFERROR(INDEX('Retirement Calculator'!K:K,MATCH('Lorri 401b'!N609,'Retirement Calculator'!A:A,0),0),0)</f>
        <v>16520.094745597391</v>
      </c>
      <c r="K609" s="455">
        <f t="shared" ca="1" si="53"/>
        <v>28785.083503559283</v>
      </c>
      <c r="L609" s="455">
        <f t="shared" ca="1" si="54"/>
        <v>6937205.124357787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6937205.124357787</v>
      </c>
      <c r="J610" s="455">
        <f t="array" ref="J610">IFERROR(INDEX('Retirement Calculator'!K:K,MATCH('Lorri 401b'!N610,'Retirement Calculator'!A:A,0),0),0)</f>
        <v>16520.094745597391</v>
      </c>
      <c r="K610" s="455">
        <f t="shared" ca="1" si="53"/>
        <v>28836.187623384125</v>
      </c>
      <c r="L610" s="455">
        <f t="shared" ca="1" si="54"/>
        <v>6949521.2172355736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6949521.2172355736</v>
      </c>
      <c r="J611" s="455">
        <f t="array" ref="J611">IFERROR(INDEX('Retirement Calculator'!K:K,MATCH('Lorri 401b'!N611,'Retirement Calculator'!A:A,0),0),0)</f>
        <v>16520.094745597391</v>
      </c>
      <c r="K611" s="455">
        <f t="shared" ca="1" si="53"/>
        <v>28887.504677041565</v>
      </c>
      <c r="L611" s="455">
        <f t="shared" ca="1" si="54"/>
        <v>6961888.6271670172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6961888.6271670172</v>
      </c>
      <c r="J612" s="455">
        <f t="array" ref="J612">IFERROR(INDEX('Retirement Calculator'!K:K,MATCH('Lorri 401b'!N612,'Retirement Calculator'!A:A,0),0),0)</f>
        <v>16520.094745597391</v>
      </c>
      <c r="K612" s="455">
        <f t="shared" ca="1" si="53"/>
        <v>28939.035551755918</v>
      </c>
      <c r="L612" s="455">
        <f t="shared" ca="1" si="54"/>
        <v>6974307.5679731751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6974307.5679731751</v>
      </c>
      <c r="J613" s="455">
        <f t="array" ref="J613">IFERROR(INDEX('Retirement Calculator'!K:K,MATCH('Lorri 401b'!N613,'Retirement Calculator'!A:A,0),0),0)</f>
        <v>16520.094745597391</v>
      </c>
      <c r="K613" s="455">
        <f t="shared" ca="1" si="53"/>
        <v>28990.781138448237</v>
      </c>
      <c r="L613" s="455">
        <f t="shared" ca="1" si="54"/>
        <v>6986778.2543660253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6986778.2543660253</v>
      </c>
      <c r="J614" s="455">
        <f t="array" ref="J614">IFERROR(INDEX('Retirement Calculator'!K:K,MATCH('Lorri 401b'!N614,'Retirement Calculator'!A:A,0),0),0)</f>
        <v>16520.094745597391</v>
      </c>
      <c r="K614" s="455">
        <f t="shared" ca="1" si="53"/>
        <v>29042.742331751782</v>
      </c>
      <c r="L614" s="455">
        <f t="shared" ca="1" si="54"/>
        <v>6999300.9019521791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6999300.9019521791</v>
      </c>
      <c r="J615" s="455">
        <f t="array" ref="J615">IFERROR(INDEX('Retirement Calculator'!K:K,MATCH('Lorri 401b'!N615,'Retirement Calculator'!A:A,0),0),0)</f>
        <v>16520.094745597391</v>
      </c>
      <c r="K615" s="455">
        <f t="shared" ca="1" si="53"/>
        <v>29094.920030027421</v>
      </c>
      <c r="L615" s="455">
        <f t="shared" ca="1" si="54"/>
        <v>7011875.727236609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7011875.727236609</v>
      </c>
      <c r="J616" s="455">
        <f t="array" ref="J616">IFERROR(INDEX('Retirement Calculator'!K:K,MATCH('Lorri 401b'!N616,'Retirement Calculator'!A:A,0),0),0)</f>
        <v>16520.094745597391</v>
      </c>
      <c r="K616" s="455">
        <f t="shared" ca="1" si="53"/>
        <v>29147.315135379216</v>
      </c>
      <c r="L616" s="455">
        <f t="shared" ca="1" si="54"/>
        <v>7024502.9476263905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7024502.9476263905</v>
      </c>
      <c r="J617" s="455">
        <f t="array" ref="J617">IFERROR(INDEX('Retirement Calculator'!K:K,MATCH('Lorri 401b'!N617,'Retirement Calculator'!A:A,0),0),0)</f>
        <v>16520.094745597391</v>
      </c>
      <c r="K617" s="455">
        <f t="shared" ca="1" si="53"/>
        <v>29199.928553669968</v>
      </c>
      <c r="L617" s="455">
        <f t="shared" ca="1" si="54"/>
        <v>7037182.7814344624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7037182.7814344624</v>
      </c>
      <c r="J618" s="455">
        <f t="array" ref="J618">IFERROR(INDEX('Retirement Calculator'!K:K,MATCH('Lorri 401b'!N618,'Retirement Calculator'!A:A,0),0),0)</f>
        <v>16520.094745597391</v>
      </c>
      <c r="K618" s="455">
        <f t="shared" ca="1" si="53"/>
        <v>29252.761194536935</v>
      </c>
      <c r="L618" s="455">
        <f t="shared" ca="1" si="54"/>
        <v>7049915.447883402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7049915.447883402</v>
      </c>
      <c r="J619" s="455">
        <f t="array" ref="J619">IFERROR(INDEX('Retirement Calculator'!K:K,MATCH('Lorri 401b'!N619,'Retirement Calculator'!A:A,0),0),0)</f>
        <v>16520.094745597391</v>
      </c>
      <c r="K619" s="455">
        <f t="shared" ca="1" si="53"/>
        <v>29305.813971407511</v>
      </c>
      <c r="L619" s="455">
        <f t="shared" ca="1" si="54"/>
        <v>7062701.1671092119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7062701.1671092119</v>
      </c>
      <c r="J620" s="455">
        <f t="array" ref="J620">IFERROR(INDEX('Retirement Calculator'!K:K,MATCH('Lorri 401b'!N620,'Retirement Calculator'!A:A,0),0),0)</f>
        <v>16520.094745597391</v>
      </c>
      <c r="K620" s="455">
        <f t="shared" ca="1" si="53"/>
        <v>29359.087801515059</v>
      </c>
      <c r="L620" s="455">
        <f t="shared" ca="1" si="54"/>
        <v>7075540.1601651292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7075540.1601651292</v>
      </c>
      <c r="J621" s="455">
        <f t="array" ref="J621">IFERROR(INDEX('Retirement Calculator'!K:K,MATCH('Lorri 401b'!N621,'Retirement Calculator'!A:A,0),0),0)</f>
        <v>16520.094745597391</v>
      </c>
      <c r="K621" s="455">
        <f t="shared" ca="1" si="53"/>
        <v>29412.583605914715</v>
      </c>
      <c r="L621" s="455">
        <f t="shared" ca="1" si="54"/>
        <v>7088432.6490254458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7088432.6490254458</v>
      </c>
      <c r="J622" s="455">
        <f t="array" ref="J622">IFERROR(INDEX('Retirement Calculator'!K:K,MATCH('Lorri 401b'!N622,'Retirement Calculator'!A:A,0),0),0)</f>
        <v>16520.094745597391</v>
      </c>
      <c r="K622" s="455">
        <f t="shared" ca="1" si="53"/>
        <v>29466.30230949937</v>
      </c>
      <c r="L622" s="455">
        <f t="shared" ca="1" si="54"/>
        <v>7101378.8565893471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7101378.8565893471</v>
      </c>
      <c r="J623" s="455">
        <f t="array" ref="J623">IFERROR(INDEX('Retirement Calculator'!K:K,MATCH('Lorri 401b'!N623,'Retirement Calculator'!A:A,0),0),0)</f>
        <v>16520.094745597391</v>
      </c>
      <c r="K623" s="455">
        <f t="shared" ca="1" si="53"/>
        <v>29520.244841015618</v>
      </c>
      <c r="L623" s="455">
        <f t="shared" ca="1" si="54"/>
        <v>7114379.0066847652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7114379.0066847652</v>
      </c>
      <c r="J624" s="455">
        <f t="array" ref="J624">IFERROR(INDEX('Retirement Calculator'!K:K,MATCH('Lorri 401b'!N624,'Retirement Calculator'!A:A,0),0),0)</f>
        <v>16520.094745597391</v>
      </c>
      <c r="K624" s="455">
        <f t="shared" ca="1" si="53"/>
        <v>29574.412133079863</v>
      </c>
      <c r="L624" s="455">
        <f t="shared" ca="1" si="54"/>
        <v>7127433.3240722474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7127433.3240722474</v>
      </c>
      <c r="J625" s="455">
        <f t="array" ref="J625">IFERROR(INDEX('Retirement Calculator'!K:K,MATCH('Lorri 401b'!N625,'Retirement Calculator'!A:A,0),0),0)</f>
        <v>16520.094745597391</v>
      </c>
      <c r="K625" s="455">
        <f t="shared" ca="1" si="53"/>
        <v>29628.805122194368</v>
      </c>
      <c r="L625" s="455">
        <f t="shared" ca="1" si="54"/>
        <v>7140542.0344488444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7140542.0344488444</v>
      </c>
      <c r="J626" s="455">
        <f t="array" ref="J626">IFERROR(INDEX('Retirement Calculator'!K:K,MATCH('Lorri 401b'!N626,'Retirement Calculator'!A:A,0),0),0)</f>
        <v>16520.094745597391</v>
      </c>
      <c r="K626" s="455">
        <f t="shared" ca="1" si="53"/>
        <v>29683.424748763526</v>
      </c>
      <c r="L626" s="455">
        <f t="shared" ca="1" si="54"/>
        <v>7153705.36445201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7153705.36445201</v>
      </c>
      <c r="J627" s="455">
        <f t="array" ref="J627">IFERROR(INDEX('Retirement Calculator'!K:K,MATCH('Lorri 401b'!N627,'Retirement Calculator'!A:A,0),0),0)</f>
        <v>16520.094745597391</v>
      </c>
      <c r="K627" s="455">
        <f t="shared" ca="1" si="53"/>
        <v>29738.27195711005</v>
      </c>
      <c r="L627" s="455">
        <f t="shared" ca="1" si="54"/>
        <v>7166923.5416635219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7166923.5416635219</v>
      </c>
      <c r="J628" s="455">
        <f t="array" ref="J628">IFERROR(INDEX('Retirement Calculator'!K:K,MATCH('Lorri 401b'!N628,'Retirement Calculator'!A:A,0),0),0)</f>
        <v>16520.094745597391</v>
      </c>
      <c r="K628" s="455">
        <f t="shared" ca="1" si="53"/>
        <v>29793.347695491346</v>
      </c>
      <c r="L628" s="455">
        <f t="shared" ca="1" si="54"/>
        <v>7180196.7946134154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7180196.7946134154</v>
      </c>
      <c r="J629" s="455">
        <f t="array" ref="J629">IFERROR(INDEX('Retirement Calculator'!K:K,MATCH('Lorri 401b'!N629,'Retirement Calculator'!A:A,0),0),0)</f>
        <v>16520.094745597391</v>
      </c>
      <c r="K629" s="455">
        <f t="shared" ca="1" si="53"/>
        <v>29848.652916115905</v>
      </c>
      <c r="L629" s="455">
        <f t="shared" ca="1" si="54"/>
        <v>7193525.3527839333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7193525.3527839333</v>
      </c>
      <c r="J630" s="455">
        <f t="array" ref="J630">IFERROR(INDEX('Retirement Calculator'!K:K,MATCH('Lorri 401b'!N630,'Retirement Calculator'!A:A,0),0),0)</f>
        <v>16520.094745597391</v>
      </c>
      <c r="K630" s="455">
        <f t="shared" ca="1" si="53"/>
        <v>29904.188575159726</v>
      </c>
      <c r="L630" s="455">
        <f t="shared" ca="1" si="54"/>
        <v>7206909.4466134952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7206909.4466134952</v>
      </c>
      <c r="J631" s="455">
        <f t="array" ref="J631">IFERROR(INDEX('Retirement Calculator'!K:K,MATCH('Lorri 401b'!N631,'Retirement Calculator'!A:A,0),0),0)</f>
        <v>16520.094745597391</v>
      </c>
      <c r="K631" s="455">
        <f t="shared" ca="1" si="53"/>
        <v>29959.955632782905</v>
      </c>
      <c r="L631" s="455">
        <f t="shared" ca="1" si="54"/>
        <v>7220349.30750068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7220349.30750068</v>
      </c>
      <c r="J632" s="455">
        <f t="array" ref="J632">IFERROR(INDEX('Retirement Calculator'!K:K,MATCH('Lorri 401b'!N632,'Retirement Calculator'!A:A,0),0),0)</f>
        <v>16520.094745597391</v>
      </c>
      <c r="K632" s="455">
        <f t="shared" ca="1" si="53"/>
        <v>30015.955053146175</v>
      </c>
      <c r="L632" s="455">
        <f t="shared" ca="1" si="54"/>
        <v>7233845.1678082282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7233845.1678082282</v>
      </c>
      <c r="J633" s="455">
        <f t="array" ref="J633">IFERROR(INDEX('Retirement Calculator'!K:K,MATCH('Lorri 401b'!N633,'Retirement Calculator'!A:A,0),0),0)</f>
        <v>16520.094745597391</v>
      </c>
      <c r="K633" s="455">
        <f t="shared" ca="1" si="53"/>
        <v>30072.187804427627</v>
      </c>
      <c r="L633" s="455">
        <f t="shared" ca="1" si="54"/>
        <v>7247397.2608670583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7247397.2608670583</v>
      </c>
      <c r="J634" s="455">
        <f t="array" ref="J634">IFERROR(INDEX('Retirement Calculator'!K:K,MATCH('Lorri 401b'!N634,'Retirement Calculator'!A:A,0),0),0)</f>
        <v>16520.094745597391</v>
      </c>
      <c r="K634" s="455">
        <f t="shared" ca="1" si="53"/>
        <v>30128.654858839418</v>
      </c>
      <c r="L634" s="455">
        <f t="shared" ca="1" si="54"/>
        <v>7261005.8209803002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7261005.8209803002</v>
      </c>
      <c r="J635" s="455">
        <f t="array" ref="J635">IFERROR(INDEX('Retirement Calculator'!K:K,MATCH('Lorri 401b'!N635,'Retirement Calculator'!A:A,0),0),0)</f>
        <v>16520.094745597391</v>
      </c>
      <c r="K635" s="455">
        <f t="shared" ca="1" si="53"/>
        <v>30185.357192644591</v>
      </c>
      <c r="L635" s="455">
        <f t="shared" ca="1" si="54"/>
        <v>7274671.0834273472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7274671.0834273472</v>
      </c>
      <c r="J636" s="455">
        <f t="array" ref="J636">IFERROR(INDEX('Retirement Calculator'!K:K,MATCH('Lorri 401b'!N636,'Retirement Calculator'!A:A,0),0),0)</f>
        <v>16520.094745597391</v>
      </c>
      <c r="K636" s="455">
        <f t="shared" ca="1" si="53"/>
        <v>30242.295786173956</v>
      </c>
      <c r="L636" s="455">
        <f t="shared" ca="1" si="54"/>
        <v>7288393.2844679235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7288393.2844679235</v>
      </c>
      <c r="J637" s="455">
        <f t="array" ref="J637">IFERROR(INDEX('Retirement Calculator'!K:K,MATCH('Lorri 401b'!N637,'Retirement Calculator'!A:A,0),0),0)</f>
        <v>16520.094745597391</v>
      </c>
      <c r="K637" s="455">
        <f t="shared" ca="1" si="53"/>
        <v>30299.471623843023</v>
      </c>
      <c r="L637" s="455">
        <f t="shared" ca="1" si="54"/>
        <v>7302172.6613461683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7302172.6613461683</v>
      </c>
      <c r="J638" s="455">
        <f t="array" ref="J638">IFERROR(INDEX('Retirement Calculator'!K:K,MATCH('Lorri 401b'!N638,'Retirement Calculator'!A:A,0),0),0)</f>
        <v>16520.094745597391</v>
      </c>
      <c r="K638" s="455">
        <f t="shared" ca="1" si="53"/>
        <v>30356.885694169043</v>
      </c>
      <c r="L638" s="455">
        <f t="shared" ca="1" si="54"/>
        <v>7316009.4522947399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7316009.4522947399</v>
      </c>
      <c r="J639" s="455">
        <f t="array" ref="J639">IFERROR(INDEX('Retirement Calculator'!K:K,MATCH('Lorri 401b'!N639,'Retirement Calculator'!A:A,0),0),0)</f>
        <v>16520.094745597391</v>
      </c>
      <c r="K639" s="455">
        <f t="shared" ca="1" si="53"/>
        <v>30414.538989788096</v>
      </c>
      <c r="L639" s="455">
        <f t="shared" ca="1" si="54"/>
        <v>7329903.89653893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7329903.89653893</v>
      </c>
      <c r="J640" s="455">
        <f t="array" ref="J640">IFERROR(INDEX('Retirement Calculator'!K:K,MATCH('Lorri 401b'!N640,'Retirement Calculator'!A:A,0),0),0)</f>
        <v>16520.094745597391</v>
      </c>
      <c r="K640" s="455">
        <f t="shared" ca="1" si="53"/>
        <v>30472.432507472218</v>
      </c>
      <c r="L640" s="455">
        <f t="shared" ca="1" si="54"/>
        <v>7343856.2343008043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7343856.2343008043</v>
      </c>
      <c r="J641" s="455">
        <f t="array" ref="J641">IFERROR(INDEX('Retirement Calculator'!K:K,MATCH('Lorri 401b'!N641,'Retirement Calculator'!A:A,0),0),0)</f>
        <v>16520.094745597391</v>
      </c>
      <c r="K641" s="455">
        <f t="shared" ca="1" si="53"/>
        <v>30530.567248146694</v>
      </c>
      <c r="L641" s="455">
        <f t="shared" ca="1" si="54"/>
        <v>7357866.7068033535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7357866.7068033535</v>
      </c>
      <c r="J642" s="455">
        <f t="array" ref="J642">IFERROR(INDEX('Retirement Calculator'!K:K,MATCH('Lorri 401b'!N642,'Retirement Calculator'!A:A,0),0),0)</f>
        <v>16520.094745597391</v>
      </c>
      <c r="K642" s="455">
        <f t="shared" ca="1" si="53"/>
        <v>30588.944216907312</v>
      </c>
      <c r="L642" s="455">
        <f t="shared" ca="1" si="54"/>
        <v>7371935.5562746627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7371935.5562746627</v>
      </c>
      <c r="J643" s="455">
        <f t="array" ref="J643">IFERROR(INDEX('Retirement Calculator'!K:K,MATCH('Lorri 401b'!N643,'Retirement Calculator'!A:A,0),0),0)</f>
        <v>16520.094745597391</v>
      </c>
      <c r="K643" s="455">
        <f t="shared" ca="1" si="53"/>
        <v>30647.564423037766</v>
      </c>
      <c r="L643" s="455">
        <f t="shared" ca="1" si="54"/>
        <v>7386063.0259521026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7386063.0259521026</v>
      </c>
      <c r="J644" s="455">
        <f t="array" ref="J644">IFERROR(INDEX('Retirement Calculator'!K:K,MATCH('Lorri 401b'!N644,'Retirement Calculator'!A:A,0),0),0)</f>
        <v>16520.094745597391</v>
      </c>
      <c r="K644" s="455">
        <f t="shared" ca="1" si="53"/>
        <v>30706.428880027102</v>
      </c>
      <c r="L644" s="455">
        <f t="shared" ca="1" si="54"/>
        <v>7400249.3600865323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7400249.3600865323</v>
      </c>
      <c r="J645" s="455">
        <f t="array" ref="J645">IFERROR(INDEX('Retirement Calculator'!K:K,MATCH('Lorri 401b'!N645,'Retirement Calculator'!A:A,0),0),0)</f>
        <v>16520.094745597391</v>
      </c>
      <c r="K645" s="455">
        <f t="shared" ca="1" si="53"/>
        <v>30765.538605587226</v>
      </c>
      <c r="L645" s="455">
        <f t="shared" ca="1" si="54"/>
        <v>7414494.8039465221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7414494.8039465221</v>
      </c>
      <c r="J646" s="455">
        <f t="array" ref="J646">IFERROR(INDEX('Retirement Calculator'!K:K,MATCH('Lorri 401b'!N646,'Retirement Calculator'!A:A,0),0),0)</f>
        <v>16520.094745597391</v>
      </c>
      <c r="K646" s="455">
        <f t="shared" ca="1" si="53"/>
        <v>30824.894621670512</v>
      </c>
      <c r="L646" s="455">
        <f t="shared" ca="1" si="54"/>
        <v>7428799.6038225945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7428799.6038225945</v>
      </c>
      <c r="J647" s="455">
        <f t="array" ref="J647">IFERROR(INDEX('Retirement Calculator'!K:K,MATCH('Lorri 401b'!N647,'Retirement Calculator'!A:A,0),0),0)</f>
        <v>16520.094745597391</v>
      </c>
      <c r="K647" s="455">
        <f t="shared" ca="1" si="53"/>
        <v>30884.497954487484</v>
      </c>
      <c r="L647" s="455">
        <f t="shared" ca="1" si="54"/>
        <v>7443164.0070314845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7443164.0070314845</v>
      </c>
      <c r="J648" s="455">
        <f t="array" ref="J648">IFERROR(INDEX('Retirement Calculator'!K:K,MATCH('Lorri 401b'!N648,'Retirement Calculator'!A:A,0),0),0)</f>
        <v>16520.094745597391</v>
      </c>
      <c r="K648" s="455">
        <f t="shared" ca="1" si="53"/>
        <v>30944.349634524533</v>
      </c>
      <c r="L648" s="455">
        <f t="shared" ca="1" si="54"/>
        <v>7457588.2619204111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7457588.2619204111</v>
      </c>
      <c r="J649" s="455">
        <f t="array" ref="J649">IFERROR(INDEX('Retirement Calculator'!K:K,MATCH('Lorri 401b'!N649,'Retirement Calculator'!A:A,0),0),0)</f>
        <v>16520.094745597391</v>
      </c>
      <c r="K649" s="455">
        <f t="shared" ca="1" si="53"/>
        <v>31004.450696561718</v>
      </c>
      <c r="L649" s="455">
        <f t="shared" ca="1" si="54"/>
        <v>7472072.6178713748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7472072.6178713748</v>
      </c>
      <c r="J650" s="455">
        <f t="array" ref="J650">IFERROR(INDEX('Retirement Calculator'!K:K,MATCH('Lorri 401b'!N650,'Retirement Calculator'!A:A,0),0),0)</f>
        <v>16520.094745597391</v>
      </c>
      <c r="K650" s="455">
        <f t="shared" ca="1" si="53"/>
        <v>31064.802179690734</v>
      </c>
      <c r="L650" s="455">
        <f t="shared" ca="1" si="54"/>
        <v>7486617.3253054675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7486617.3253054675</v>
      </c>
      <c r="J651" s="455">
        <f t="array" ref="J651">IFERROR(INDEX('Retirement Calculator'!K:K,MATCH('Lorri 401b'!N651,'Retirement Calculator'!A:A,0),0),0)</f>
        <v>16520.094745597391</v>
      </c>
      <c r="K651" s="455">
        <f t="shared" ca="1" si="53"/>
        <v>31125.405127332786</v>
      </c>
      <c r="L651" s="455">
        <f t="shared" ca="1" si="54"/>
        <v>7501222.6356872022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7501222.6356872022</v>
      </c>
      <c r="J652" s="455">
        <f t="array" ref="J652">IFERROR(INDEX('Retirement Calculator'!K:K,MATCH('Lorri 401b'!N652,'Retirement Calculator'!A:A,0),0),0)</f>
        <v>16520.094745597391</v>
      </c>
      <c r="K652" s="455">
        <f t="shared" ca="1" si="53"/>
        <v>31186.260587256682</v>
      </c>
      <c r="L652" s="455">
        <f t="shared" ca="1" si="54"/>
        <v>7515888.8015288608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7515888.8015288608</v>
      </c>
      <c r="J653" s="455">
        <f t="array" ref="J653">IFERROR(INDEX('Retirement Calculator'!K:K,MATCH('Lorri 401b'!N653,'Retirement Calculator'!A:A,0),0),0)</f>
        <v>16520.094745597391</v>
      </c>
      <c r="K653" s="455">
        <f t="shared" ca="1" si="53"/>
        <v>31247.369611596929</v>
      </c>
      <c r="L653" s="455">
        <f t="shared" ca="1" si="54"/>
        <v>7530616.0763948597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7530616.0763948597</v>
      </c>
      <c r="J654" s="455">
        <f t="array" ref="J654">IFERROR(INDEX('Retirement Calculator'!K:K,MATCH('Lorri 401b'!N654,'Retirement Calculator'!A:A,0),0),0)</f>
        <v>16520.094745597391</v>
      </c>
      <c r="K654" s="455">
        <f t="shared" ca="1" si="53"/>
        <v>31308.733256871925</v>
      </c>
      <c r="L654" s="455">
        <f t="shared" ca="1" si="54"/>
        <v>7545404.7149061337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7545404.7149061337</v>
      </c>
      <c r="J655" s="455">
        <f t="array" ref="J655">IFERROR(INDEX('Retirement Calculator'!K:K,MATCH('Lorri 401b'!N655,'Retirement Calculator'!A:A,0),0),0)</f>
        <v>16520.094745597391</v>
      </c>
      <c r="K655" s="455">
        <f t="shared" ca="1" si="53"/>
        <v>31370.352584002234</v>
      </c>
      <c r="L655" s="455">
        <f t="shared" ca="1" si="54"/>
        <v>7560254.9727445384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7560254.9727445384</v>
      </c>
      <c r="J656" s="455">
        <f t="array" ref="J656">IFERROR(INDEX('Retirement Calculator'!K:K,MATCH('Lorri 401b'!N656,'Retirement Calculator'!A:A,0),0),0)</f>
        <v>16520.094745597391</v>
      </c>
      <c r="K656" s="455">
        <f t="shared" ca="1" si="53"/>
        <v>31432.228658328921</v>
      </c>
      <c r="L656" s="455">
        <f t="shared" ca="1" si="54"/>
        <v>7575167.1066572694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7575167.1066572694</v>
      </c>
      <c r="J657" s="455">
        <f t="array" ref="J657">IFERROR(INDEX('Retirement Calculator'!K:K,MATCH('Lorri 401b'!N657,'Retirement Calculator'!A:A,0),0),0)</f>
        <v>16520.094745597391</v>
      </c>
      <c r="K657" s="455">
        <f t="shared" ca="1" si="53"/>
        <v>31494.362549631962</v>
      </c>
      <c r="L657" s="455">
        <f t="shared" ca="1" si="54"/>
        <v>7590141.3744613035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7590141.3744613035</v>
      </c>
      <c r="J658" s="455">
        <f t="array" ref="J658">IFERROR(INDEX('Retirement Calculator'!K:K,MATCH('Lorri 401b'!N658,'Retirement Calculator'!A:A,0),0),0)</f>
        <v>16520.094745597391</v>
      </c>
      <c r="K658" s="455">
        <f t="shared" ca="1" si="53"/>
        <v>31556.755332148776</v>
      </c>
      <c r="L658" s="455">
        <f t="shared" ca="1" si="54"/>
        <v>7605178.0350478543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7605178.0350478543</v>
      </c>
      <c r="J659" s="455">
        <f t="array" ref="J659">IFERROR(INDEX('Retirement Calculator'!K:K,MATCH('Lorri 401b'!N659,'Retirement Calculator'!A:A,0),0),0)</f>
        <v>16520.094745597391</v>
      </c>
      <c r="K659" s="455">
        <f t="shared" ca="1" si="53"/>
        <v>31619.408084592735</v>
      </c>
      <c r="L659" s="455">
        <f t="shared" ca="1" si="54"/>
        <v>7620277.3483868493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7620277.3483868493</v>
      </c>
      <c r="J660" s="455">
        <f t="array" ref="J660">IFERROR(INDEX('Retirement Calculator'!K:K,MATCH('Lorri 401b'!N660,'Retirement Calculator'!A:A,0),0),0)</f>
        <v>16520.094745597391</v>
      </c>
      <c r="K660" s="455">
        <f t="shared" ca="1" si="53"/>
        <v>31682.321890171879</v>
      </c>
      <c r="L660" s="455">
        <f t="shared" ca="1" si="54"/>
        <v>7635439.5755314231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7635439.5755314231</v>
      </c>
      <c r="J661" s="455">
        <f t="array" ref="J661">IFERROR(INDEX('Retirement Calculator'!K:K,MATCH('Lorri 401b'!N661,'Retirement Calculator'!A:A,0),0),0)</f>
        <v>16520.094745597391</v>
      </c>
      <c r="K661" s="455">
        <f t="shared" ca="1" si="53"/>
        <v>31745.497836607607</v>
      </c>
      <c r="L661" s="455">
        <f t="shared" ca="1" si="54"/>
        <v>7650664.9786224328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7650664.9786224328</v>
      </c>
      <c r="J662" s="455">
        <f t="array" ref="J662">IFERROR(INDEX('Retirement Calculator'!K:K,MATCH('Lorri 401b'!N662,'Retirement Calculator'!A:A,0),0),0)</f>
        <v>16520.094745597391</v>
      </c>
      <c r="K662" s="455">
        <f t="shared" ca="1" si="53"/>
        <v>31808.937016153479</v>
      </c>
      <c r="L662" s="455">
        <f t="shared" ca="1" si="54"/>
        <v>7665953.8208929887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7665953.8208929887</v>
      </c>
      <c r="J663" s="455">
        <f t="array" ref="J663">IFERROR(INDEX('Retirement Calculator'!K:K,MATCH('Lorri 401b'!N663,'Retirement Calculator'!A:A,0),0),0)</f>
        <v>16520.094745597391</v>
      </c>
      <c r="K663" s="455">
        <f t="shared" ca="1" si="53"/>
        <v>31872.640525614126</v>
      </c>
      <c r="L663" s="455">
        <f t="shared" ca="1" si="54"/>
        <v>7681306.3666730048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7681306.3666730048</v>
      </c>
      <c r="J664" s="455">
        <f t="array" ref="J664">IFERROR(INDEX('Retirement Calculator'!K:K,MATCH('Lorri 401b'!N664,'Retirement Calculator'!A:A,0),0),0)</f>
        <v>16520.094745597391</v>
      </c>
      <c r="K664" s="455">
        <f t="shared" ca="1" si="53"/>
        <v>31936.609466364196</v>
      </c>
      <c r="L664" s="455">
        <f t="shared" ca="1" si="54"/>
        <v>7696722.8813937716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7696722.8813937716</v>
      </c>
      <c r="J665" s="455">
        <f t="array" ref="J665">IFERROR(INDEX('Retirement Calculator'!K:K,MATCH('Lorri 401b'!N665,'Retirement Calculator'!A:A,0),0),0)</f>
        <v>16520.094745597391</v>
      </c>
      <c r="K665" s="455">
        <f t="shared" ca="1" si="53"/>
        <v>32000.844944367389</v>
      </c>
      <c r="L665" s="455">
        <f t="shared" ca="1" si="54"/>
        <v>7712203.631592541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7712203.631592541</v>
      </c>
      <c r="J666" s="455">
        <f t="array" ref="J666">IFERROR(INDEX('Retirement Calculator'!K:K,MATCH('Lorri 401b'!N666,'Retirement Calculator'!A:A,0),0),0)</f>
        <v>16520.094745597391</v>
      </c>
      <c r="K666" s="455">
        <f t="shared" ca="1" si="53"/>
        <v>32065.348070195592</v>
      </c>
      <c r="L666" s="455">
        <f t="shared" ca="1" si="54"/>
        <v>7727748.8849171391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7727748.8849171391</v>
      </c>
      <c r="J667" s="455">
        <f t="array" ref="J667">IFERROR(INDEX('Retirement Calculator'!K:K,MATCH('Lorri 401b'!N667,'Retirement Calculator'!A:A,0),0),0)</f>
        <v>16520.094745597391</v>
      </c>
      <c r="K667" s="455">
        <f t="shared" ca="1" si="53"/>
        <v>32130.119959048086</v>
      </c>
      <c r="L667" s="455">
        <f t="shared" ca="1" si="54"/>
        <v>7743358.9101305893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7743358.9101305893</v>
      </c>
      <c r="J668" s="455">
        <f t="array" ref="J668">IFERROR(INDEX('Retirement Calculator'!K:K,MATCH('Lorri 401b'!N668,'Retirement Calculator'!A:A,0),0),0)</f>
        <v>16520.094745597391</v>
      </c>
      <c r="K668" s="455">
        <f t="shared" ca="1" si="53"/>
        <v>32195.161730770793</v>
      </c>
      <c r="L668" s="455">
        <f t="shared" ca="1" si="54"/>
        <v>7759033.9771157624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7759033.9771157624</v>
      </c>
      <c r="J669" s="455">
        <f t="array" ref="J669">IFERROR(INDEX('Retirement Calculator'!K:K,MATCH('Lorri 401b'!N669,'Retirement Calculator'!A:A,0),0),0)</f>
        <v>16520.094745597391</v>
      </c>
      <c r="K669" s="455">
        <f t="shared" ca="1" si="53"/>
        <v>32260.47450987569</v>
      </c>
      <c r="L669" s="455">
        <f t="shared" ca="1" si="54"/>
        <v>7774774.3568800399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7774774.3568800399</v>
      </c>
      <c r="J670" s="455">
        <f t="array" ref="J670">IFERROR(INDEX('Retirement Calculator'!K:K,MATCH('Lorri 401b'!N670,'Retirement Calculator'!A:A,0),0),0)</f>
        <v>16520.094745597391</v>
      </c>
      <c r="K670" s="455">
        <f t="shared" ca="1" si="53"/>
        <v>32326.059425560175</v>
      </c>
      <c r="L670" s="455">
        <f t="shared" ca="1" si="54"/>
        <v>7790580.3215600019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7790580.3215600019</v>
      </c>
      <c r="J671" s="455">
        <f t="array" ref="J671">IFERROR(INDEX('Retirement Calculator'!K:K,MATCH('Lorri 401b'!N671,'Retirement Calculator'!A:A,0),0),0)</f>
        <v>16520.094745597391</v>
      </c>
      <c r="K671" s="455">
        <f t="shared" ca="1" si="53"/>
        <v>32391.917611726683</v>
      </c>
      <c r="L671" s="455">
        <f t="shared" ca="1" si="54"/>
        <v>7806452.1444261307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7806452.1444261307</v>
      </c>
      <c r="J672" s="455">
        <f t="array" ref="J672">IFERROR(INDEX('Retirement Calculator'!K:K,MATCH('Lorri 401b'!N672,'Retirement Calculator'!A:A,0),0),0)</f>
        <v>16520.094745597391</v>
      </c>
      <c r="K672" s="455">
        <f t="shared" ca="1" si="53"/>
        <v>32458.050207002219</v>
      </c>
      <c r="L672" s="455">
        <f t="shared" ca="1" si="54"/>
        <v>7822390.099887535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7822390.099887535</v>
      </c>
      <c r="J673" s="455">
        <f t="array" ref="J673">IFERROR(INDEX('Retirement Calculator'!K:K,MATCH('Lorri 401b'!N673,'Retirement Calculator'!A:A,0),0),0)</f>
        <v>16520.094745597391</v>
      </c>
      <c r="K673" s="455">
        <f t="shared" ca="1" si="53"/>
        <v>32524.45835475807</v>
      </c>
      <c r="L673" s="455">
        <f t="shared" ca="1" si="54"/>
        <v>7838394.4634966953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7838394.4634966953</v>
      </c>
      <c r="J674" s="455">
        <f t="array" ref="J674">IFERROR(INDEX('Retirement Calculator'!K:K,MATCH('Lorri 401b'!N674,'Retirement Calculator'!A:A,0),0),0)</f>
        <v>16520.094745597391</v>
      </c>
      <c r="K674" s="455">
        <f t="shared" ca="1" si="53"/>
        <v>32591.143203129574</v>
      </c>
      <c r="L674" s="455">
        <f t="shared" ca="1" si="54"/>
        <v>7854465.5119542275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7854465.5119542275</v>
      </c>
      <c r="J675" s="455">
        <f t="array" ref="J675">IFERROR(INDEX('Retirement Calculator'!K:K,MATCH('Lorri 401b'!N675,'Retirement Calculator'!A:A,0),0),0)</f>
        <v>16520.094745597391</v>
      </c>
      <c r="K675" s="455">
        <f t="shared" ca="1" si="53"/>
        <v>32658.105905035951</v>
      </c>
      <c r="L675" s="455">
        <f t="shared" ca="1" si="54"/>
        <v>7870603.5231136652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7870603.5231136652</v>
      </c>
      <c r="J676" s="455">
        <f t="array" ref="J676">IFERROR(INDEX('Retirement Calculator'!K:K,MATCH('Lorri 401b'!N676,'Retirement Calculator'!A:A,0),0),0)</f>
        <v>16520.094745597391</v>
      </c>
      <c r="K676" s="455">
        <f t="shared" ca="1" si="53"/>
        <v>32725.347618200281</v>
      </c>
      <c r="L676" s="455">
        <f t="shared" ca="1" si="54"/>
        <v>7886808.7759862673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7886808.7759862673</v>
      </c>
      <c r="J677" s="455">
        <f t="array" ref="J677">IFERROR(INDEX('Retirement Calculator'!K:K,MATCH('Lorri 401b'!N677,'Retirement Calculator'!A:A,0),0),0)</f>
        <v>16520.094745597391</v>
      </c>
      <c r="K677" s="455">
        <f t="shared" ca="1" si="53"/>
        <v>32792.869505169452</v>
      </c>
      <c r="L677" s="455">
        <f t="shared" ca="1" si="54"/>
        <v>7903081.5507458393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7903081.5507458393</v>
      </c>
      <c r="J678" s="455">
        <f t="array" ref="J678">IFERROR(INDEX('Retirement Calculator'!K:K,MATCH('Lorri 401b'!N678,'Retirement Calculator'!A:A,0),0),0)</f>
        <v>16520.094745597391</v>
      </c>
      <c r="K678" s="455">
        <f t="shared" ca="1" si="53"/>
        <v>32860.672733334337</v>
      </c>
      <c r="L678" s="455">
        <f t="shared" ca="1" si="54"/>
        <v>7919422.1287335753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7919422.1287335753</v>
      </c>
      <c r="J679" s="455">
        <f t="array" ref="J679">IFERROR(INDEX('Retirement Calculator'!K:K,MATCH('Lorri 401b'!N679,'Retirement Calculator'!A:A,0),0),0)</f>
        <v>16520.094745597391</v>
      </c>
      <c r="K679" s="455">
        <f t="shared" ca="1" si="53"/>
        <v>32928.758474949907</v>
      </c>
      <c r="L679" s="455">
        <f t="shared" ca="1" si="54"/>
        <v>7935830.7924629273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7935830.7924629273</v>
      </c>
      <c r="J680" s="455">
        <f t="array" ref="J680">IFERROR(INDEX('Retirement Calculator'!K:K,MATCH('Lorri 401b'!N680,'Retirement Calculator'!A:A,0),0),0)</f>
        <v>16520.094745597391</v>
      </c>
      <c r="K680" s="455">
        <f t="shared" ca="1" si="53"/>
        <v>32997.12790715554</v>
      </c>
      <c r="L680" s="455">
        <f t="shared" ca="1" si="54"/>
        <v>7952307.8256244846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7952307.8256244846</v>
      </c>
      <c r="J681" s="455">
        <f t="array" ref="J681">IFERROR(INDEX('Retirement Calculator'!K:K,MATCH('Lorri 401b'!N681,'Retirement Calculator'!A:A,0),0),0)</f>
        <v>16520.094745597391</v>
      </c>
      <c r="K681" s="455">
        <f t="shared" ca="1" si="53"/>
        <v>33065.782211995363</v>
      </c>
      <c r="L681" s="455">
        <f t="shared" ca="1" si="54"/>
        <v>7968853.5130908825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7968853.5130908825</v>
      </c>
      <c r="J682" s="455">
        <f t="array" ref="J682">IFERROR(INDEX('Retirement Calculator'!K:K,MATCH('Lorri 401b'!N682,'Retirement Calculator'!A:A,0),0),0)</f>
        <v>16520.094745597391</v>
      </c>
      <c r="K682" s="455">
        <f t="shared" ca="1" si="53"/>
        <v>33134.722576438682</v>
      </c>
      <c r="L682" s="455">
        <f t="shared" ca="1" si="54"/>
        <v>7985468.1409217231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7985468.1409217231</v>
      </c>
      <c r="J683" s="455">
        <f t="array" ref="J683">IFERROR(INDEX('Retirement Calculator'!K:K,MATCH('Lorri 401b'!N683,'Retirement Calculator'!A:A,0),0),0)</f>
        <v>16520.094745597391</v>
      </c>
      <c r="K683" s="455">
        <f t="shared" ca="1" si="53"/>
        <v>33203.950192400524</v>
      </c>
      <c r="L683" s="455">
        <f t="shared" ca="1" si="54"/>
        <v>8002151.9963685255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8002151.9963685255</v>
      </c>
      <c r="J684" s="455">
        <f t="array" ref="J684">IFERROR(INDEX('Retirement Calculator'!K:K,MATCH('Lorri 401b'!N684,'Retirement Calculator'!A:A,0),0),0)</f>
        <v>16520.094745597391</v>
      </c>
      <c r="K684" s="455">
        <f t="shared" ca="1" si="53"/>
        <v>33273.4662567622</v>
      </c>
      <c r="L684" s="455">
        <f t="shared" ca="1" si="54"/>
        <v>8018905.3678796897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8018905.3678796897</v>
      </c>
      <c r="J685" s="455">
        <f t="array" ref="J685">IFERROR(INDEX('Retirement Calculator'!K:K,MATCH('Lorri 401b'!N685,'Retirement Calculator'!A:A,0),0),0)</f>
        <v>16520.094745597391</v>
      </c>
      <c r="K685" s="455">
        <f t="shared" ca="1" si="53"/>
        <v>33343.271971392052</v>
      </c>
      <c r="L685" s="455">
        <f t="shared" ca="1" si="54"/>
        <v>8035728.5451054843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8035728.5451054843</v>
      </c>
      <c r="J686" s="455">
        <f t="array" ref="J686">IFERROR(INDEX('Retirement Calculator'!K:K,MATCH('Lorri 401b'!N686,'Retirement Calculator'!A:A,0),0),0)</f>
        <v>16520.094745597391</v>
      </c>
      <c r="K686" s="455">
        <f t="shared" ca="1" si="53"/>
        <v>33413.368543166194</v>
      </c>
      <c r="L686" s="455">
        <f t="shared" ca="1" si="54"/>
        <v>8052621.8189030522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8052621.8189030522</v>
      </c>
      <c r="J687" s="455">
        <f t="array" ref="J687">IFERROR(INDEX('Retirement Calculator'!K:K,MATCH('Lorri 401b'!N687,'Retirement Calculator'!A:A,0),0),0)</f>
        <v>16520.094745597391</v>
      </c>
      <c r="K687" s="455">
        <f t="shared" ca="1" si="53"/>
        <v>33483.757183989394</v>
      </c>
      <c r="L687" s="455">
        <f t="shared" ca="1" si="54"/>
        <v>8069585.481341444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8069585.481341444</v>
      </c>
      <c r="J688" s="455">
        <f t="array" ref="J688">IFERROR(INDEX('Retirement Calculator'!K:K,MATCH('Lorri 401b'!N688,'Retirement Calculator'!A:A,0),0),0)</f>
        <v>16520.094745597391</v>
      </c>
      <c r="K688" s="455">
        <f t="shared" ca="1" si="53"/>
        <v>33554.439110816027</v>
      </c>
      <c r="L688" s="455">
        <f t="shared" ca="1" si="54"/>
        <v>8086619.8257066626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8086619.8257066626</v>
      </c>
      <c r="J689" s="455">
        <f t="array" ref="J689">IFERROR(INDEX('Retirement Calculator'!K:K,MATCH('Lorri 401b'!N689,'Retirement Calculator'!A:A,0),0),0)</f>
        <v>16520.094745597391</v>
      </c>
      <c r="K689" s="455">
        <f t="shared" ca="1" si="53"/>
        <v>33625.415545671101</v>
      </c>
      <c r="L689" s="455">
        <f t="shared" ca="1" si="54"/>
        <v>8103725.1465067361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8103725.1465067361</v>
      </c>
      <c r="J690" s="455">
        <f t="array" ref="J690">IFERROR(INDEX('Retirement Calculator'!K:K,MATCH('Lorri 401b'!N690,'Retirement Calculator'!A:A,0),0),0)</f>
        <v>16520.094745597391</v>
      </c>
      <c r="K690" s="455">
        <f t="shared" ca="1" si="53"/>
        <v>33696.687715671411</v>
      </c>
      <c r="L690" s="455">
        <f t="shared" ca="1" si="54"/>
        <v>8120901.7394768093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8120901.7394768093</v>
      </c>
      <c r="J691" s="455">
        <f t="array" ref="J691">IFERROR(INDEX('Retirement Calculator'!K:K,MATCH('Lorri 401b'!N691,'Retirement Calculator'!A:A,0),0),0)</f>
        <v>16520.094745597391</v>
      </c>
      <c r="K691" s="455">
        <f t="shared" ca="1" si="53"/>
        <v>33768.256853046711</v>
      </c>
      <c r="L691" s="455">
        <f t="shared" ca="1" si="54"/>
        <v>8138149.9015842583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8138149.9015842583</v>
      </c>
      <c r="J692" s="455">
        <f t="array" ref="J692">IFERROR(INDEX('Retirement Calculator'!K:K,MATCH('Lorri 401b'!N692,'Retirement Calculator'!A:A,0),0),0)</f>
        <v>16520.094745597391</v>
      </c>
      <c r="K692" s="455">
        <f t="shared" ca="1" si="53"/>
        <v>33840.124195161086</v>
      </c>
      <c r="L692" s="455">
        <f t="shared" ca="1" si="54"/>
        <v>8155469.9310338218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8155469.9310338218</v>
      </c>
      <c r="J693" s="455">
        <f t="array" ref="J693">IFERROR(INDEX('Retirement Calculator'!K:K,MATCH('Lorri 401b'!N693,'Retirement Calculator'!A:A,0),0),0)</f>
        <v>16520.094745597391</v>
      </c>
      <c r="K693" s="455">
        <f t="shared" ca="1" si="53"/>
        <v>33912.290984534273</v>
      </c>
      <c r="L693" s="455">
        <f t="shared" ca="1" si="54"/>
        <v>8172862.1272727586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8172862.1272727586</v>
      </c>
      <c r="J694" s="455">
        <f t="array" ref="J694">IFERROR(INDEX('Retirement Calculator'!K:K,MATCH('Lorri 401b'!N694,'Retirement Calculator'!A:A,0),0),0)</f>
        <v>16520.094745597391</v>
      </c>
      <c r="K694" s="455">
        <f t="shared" ca="1" si="53"/>
        <v>33984.758468863169</v>
      </c>
      <c r="L694" s="455">
        <f t="shared" ca="1" si="54"/>
        <v>8190326.7909960244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8190326.7909960244</v>
      </c>
      <c r="J695" s="455">
        <f t="array" ref="J695">IFERROR(INDEX('Retirement Calculator'!K:K,MATCH('Lorri 401b'!N695,'Retirement Calculator'!A:A,0),0),0)</f>
        <v>16520.094745597391</v>
      </c>
      <c r="K695" s="455">
        <f t="shared" ca="1" si="53"/>
        <v>34057.527901043446</v>
      </c>
      <c r="L695" s="455">
        <f t="shared" ca="1" si="54"/>
        <v>8207864.2241514698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8207864.2241514698</v>
      </c>
      <c r="J696" s="455">
        <f t="array" ref="J696">IFERROR(INDEX('Retirement Calculator'!K:K,MATCH('Lorri 401b'!N696,'Retirement Calculator'!A:A,0),0),0)</f>
        <v>16520.094745597391</v>
      </c>
      <c r="K696" s="455">
        <f t="shared" ca="1" si="53"/>
        <v>34130.600539191139</v>
      </c>
      <c r="L696" s="455">
        <f t="shared" ca="1" si="54"/>
        <v>8225474.7299450627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8225474.7299450627</v>
      </c>
      <c r="J697" s="455">
        <f t="array" ref="J697">IFERROR(INDEX('Retirement Calculator'!K:K,MATCH('Lorri 401b'!N697,'Retirement Calculator'!A:A,0),0),0)</f>
        <v>16520.094745597391</v>
      </c>
      <c r="K697" s="455">
        <f t="shared" ca="1" si="53"/>
        <v>34203.97764666444</v>
      </c>
      <c r="L697" s="455">
        <f t="shared" ca="1" si="54"/>
        <v>8243158.6128461296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8243158.6128461296</v>
      </c>
      <c r="J698" s="455">
        <f t="array" ref="J698">IFERROR(INDEX('Retirement Calculator'!K:K,MATCH('Lorri 401b'!N698,'Retirement Calculator'!A:A,0),0),0)</f>
        <v>16520.094745597391</v>
      </c>
      <c r="K698" s="455">
        <f t="shared" ca="1" si="53"/>
        <v>34277.660492085553</v>
      </c>
      <c r="L698" s="455">
        <f t="shared" ca="1" si="54"/>
        <v>8260916.1785926176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8260916.1785926176</v>
      </c>
      <c r="J699" s="455">
        <f t="array" ref="J699">IFERROR(INDEX('Retirement Calculator'!K:K,MATCH('Lorri 401b'!N699,'Retirement Calculator'!A:A,0),0),0)</f>
        <v>16520.094745597391</v>
      </c>
      <c r="K699" s="455">
        <f t="shared" ca="1" si="53"/>
        <v>34351.650349362579</v>
      </c>
      <c r="L699" s="455">
        <f t="shared" ca="1" si="54"/>
        <v>8278747.7341963826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8278747.7341963826</v>
      </c>
      <c r="J700" s="455">
        <f t="array" ref="J700">IFERROR(INDEX('Retirement Calculator'!K:K,MATCH('Lorri 401b'!N700,'Retirement Calculator'!A:A,0),0),0)</f>
        <v>16520.094745597391</v>
      </c>
      <c r="K700" s="455">
        <f t="shared" ca="1" si="53"/>
        <v>34425.948497711601</v>
      </c>
      <c r="L700" s="455">
        <f t="shared" ca="1" si="54"/>
        <v>8296653.5879484965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8296653.5879484965</v>
      </c>
      <c r="J701" s="455">
        <f t="array" ref="J701">IFERROR(INDEX('Retirement Calculator'!K:K,MATCH('Lorri 401b'!N701,'Retirement Calculator'!A:A,0),0),0)</f>
        <v>16520.094745597391</v>
      </c>
      <c r="K701" s="455">
        <f t="shared" ca="1" si="53"/>
        <v>34500.556221678744</v>
      </c>
      <c r="L701" s="455">
        <f t="shared" ca="1" si="54"/>
        <v>8314634.0494245775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8314634.0494245775</v>
      </c>
      <c r="J702" s="455">
        <f t="array" ref="J702">IFERROR(INDEX('Retirement Calculator'!K:K,MATCH('Lorri 401b'!N702,'Retirement Calculator'!A:A,0),0),0)</f>
        <v>16520.094745597391</v>
      </c>
      <c r="K702" s="455">
        <f t="shared" ca="1" si="53"/>
        <v>34575.474811162414</v>
      </c>
      <c r="L702" s="455">
        <f t="shared" ca="1" si="54"/>
        <v>8332689.4294901425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8332689.4294901425</v>
      </c>
      <c r="J703" s="455">
        <f t="array" ref="J703">IFERROR(INDEX('Retirement Calculator'!K:K,MATCH('Lorri 401b'!N703,'Retirement Calculator'!A:A,0),0),0)</f>
        <v>16520.094745597391</v>
      </c>
      <c r="K703" s="455">
        <f t="shared" ca="1" si="53"/>
        <v>34650.7055614356</v>
      </c>
      <c r="L703" s="455">
        <f t="shared" ca="1" si="54"/>
        <v>8350820.0403059805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8350820.0403059805</v>
      </c>
      <c r="J704" s="455">
        <f t="array" ref="J704">IFERROR(INDEX('Retirement Calculator'!K:K,MATCH('Lorri 401b'!N704,'Retirement Calculator'!A:A,0),0),0)</f>
        <v>16520.094745597391</v>
      </c>
      <c r="K704" s="455">
        <f t="shared" ca="1" si="53"/>
        <v>34726.24977316826</v>
      </c>
      <c r="L704" s="455">
        <f t="shared" ca="1" si="54"/>
        <v>8369026.1953335507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8369026.1953335507</v>
      </c>
      <c r="J705" s="455">
        <f t="array" ref="J705">IFERROR(INDEX('Retirement Calculator'!K:K,MATCH('Lorri 401b'!N705,'Retirement Calculator'!A:A,0),0),0)</f>
        <v>16520.094745597391</v>
      </c>
      <c r="K705" s="455">
        <f t="shared" ca="1" si="53"/>
        <v>34802.108752449807</v>
      </c>
      <c r="L705" s="455">
        <f t="shared" ca="1" si="54"/>
        <v>8387308.2093404029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8387308.2093404029</v>
      </c>
      <c r="J706" s="455">
        <f t="array" ref="J706">IFERROR(INDEX('Retirement Calculator'!K:K,MATCH('Lorri 401b'!N706,'Retirement Calculator'!A:A,0),0),0)</f>
        <v>16520.094745597391</v>
      </c>
      <c r="K706" s="455">
        <f t="shared" ca="1" si="53"/>
        <v>34878.283810811685</v>
      </c>
      <c r="L706" s="455">
        <f t="shared" ca="1" si="54"/>
        <v>8405666.3984056171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8405666.3984056171</v>
      </c>
      <c r="J707" s="455">
        <f t="array" ref="J707">IFERROR(INDEX('Retirement Calculator'!K:K,MATCH('Lorri 401b'!N707,'Retirement Calculator'!A:A,0),0),0)</f>
        <v>16520.094745597391</v>
      </c>
      <c r="K707" s="455">
        <f t="shared" ca="1" si="53"/>
        <v>34954.776265250082</v>
      </c>
      <c r="L707" s="455">
        <f t="shared" ca="1" si="54"/>
        <v>8424101.0799252708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8424101.0799252708</v>
      </c>
      <c r="J708" s="455">
        <f t="array" ref="J708">IFERROR(INDEX('Retirement Calculator'!K:K,MATCH('Lorri 401b'!N708,'Retirement Calculator'!A:A,0),0),0)</f>
        <v>16520.094745597391</v>
      </c>
      <c r="K708" s="455">
        <f t="shared" ca="1" si="53"/>
        <v>35031.587438248644</v>
      </c>
      <c r="L708" s="455">
        <f t="shared" ca="1" si="54"/>
        <v>8442612.572617922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8442612.572617922</v>
      </c>
      <c r="J709" s="455">
        <f t="array" ref="J709">IFERROR(INDEX('Retirement Calculator'!K:K,MATCH('Lorri 401b'!N709,'Retirement Calculator'!A:A,0),0),0)</f>
        <v>16520.094745597391</v>
      </c>
      <c r="K709" s="455">
        <f t="shared" ca="1" si="53"/>
        <v>35108.718657801357</v>
      </c>
      <c r="L709" s="455">
        <f t="shared" ca="1" si="54"/>
        <v>8461201.196530126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8461201.196530126</v>
      </c>
      <c r="J710" s="455">
        <f t="array" ref="J710">IFERROR(INDEX('Retirement Calculator'!K:K,MATCH('Lorri 401b'!N710,'Retirement Calculator'!A:A,0),0),0)</f>
        <v>16520.094745597391</v>
      </c>
      <c r="K710" s="455">
        <f t="shared" ca="1" si="53"/>
        <v>35186.171257435541</v>
      </c>
      <c r="L710" s="455">
        <f t="shared" ca="1" si="54"/>
        <v>8479867.2730419654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8479867.2730419654</v>
      </c>
      <c r="J711" s="455">
        <f t="array" ref="J711">IFERROR(INDEX('Retirement Calculator'!K:K,MATCH('Lorri 401b'!N711,'Retirement Calculator'!A:A,0),0),0)</f>
        <v>16520.094745597391</v>
      </c>
      <c r="K711" s="455">
        <f t="shared" ca="1" si="53"/>
        <v>35263.94657623487</v>
      </c>
      <c r="L711" s="455">
        <f t="shared" ca="1" si="54"/>
        <v>8498611.1248726025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8498611.1248726025</v>
      </c>
      <c r="J712" s="455">
        <f t="array" ref="J712">IFERROR(INDEX('Retirement Calculator'!K:K,MATCH('Lorri 401b'!N712,'Retirement Calculator'!A:A,0),0),0)</f>
        <v>16520.094745597391</v>
      </c>
      <c r="K712" s="455">
        <f t="shared" ca="1" si="53"/>
        <v>35342.045958862524</v>
      </c>
      <c r="L712" s="455">
        <f t="shared" ca="1" si="54"/>
        <v>8517433.0760858674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8517433.0760858674</v>
      </c>
      <c r="J713" s="455">
        <f t="array" ref="J713">IFERROR(INDEX('Retirement Calculator'!K:K,MATCH('Lorri 401b'!N713,'Retirement Calculator'!A:A,0),0),0)</f>
        <v>16520.094745597391</v>
      </c>
      <c r="K713" s="455">
        <f t="shared" ca="1" si="53"/>
        <v>35420.470755584458</v>
      </c>
      <c r="L713" s="455">
        <f t="shared" ca="1" si="54"/>
        <v>8536333.452095855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8536333.452095855</v>
      </c>
      <c r="J714" s="455">
        <f t="array" ref="J714">IFERROR(INDEX('Retirement Calculator'!K:K,MATCH('Lorri 401b'!N714,'Retirement Calculator'!A:A,0),0),0)</f>
        <v>16520.094745597391</v>
      </c>
      <c r="K714" s="455">
        <f t="shared" ca="1" si="53"/>
        <v>35499.222322292742</v>
      </c>
      <c r="L714" s="455">
        <f t="shared" ca="1" si="54"/>
        <v>8555312.5796725508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8555312.5796725508</v>
      </c>
      <c r="J715" s="455">
        <f t="array" ref="J715">IFERROR(INDEX('Retirement Calculator'!K:K,MATCH('Lorri 401b'!N715,'Retirement Calculator'!A:A,0),0),0)</f>
        <v>16520.094745597391</v>
      </c>
      <c r="K715" s="455">
        <f t="shared" ca="1" si="53"/>
        <v>35578.302020528972</v>
      </c>
      <c r="L715" s="455">
        <f t="shared" ca="1" si="54"/>
        <v>8574370.7869474832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8574370.7869474832</v>
      </c>
      <c r="J716" s="455">
        <f t="array" ref="J716">IFERROR(INDEX('Retirement Calculator'!K:K,MATCH('Lorri 401b'!N716,'Retirement Calculator'!A:A,0),0),0)</f>
        <v>16520.094745597391</v>
      </c>
      <c r="K716" s="455">
        <f t="shared" ca="1" si="53"/>
        <v>35657.711217507858</v>
      </c>
      <c r="L716" s="455">
        <f t="shared" ca="1" si="54"/>
        <v>8593508.403419394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8593508.403419394</v>
      </c>
      <c r="J717" s="455">
        <f t="array" ref="J717">IFERROR(INDEX('Retirement Calculator'!K:K,MATCH('Lorri 401b'!N717,'Retirement Calculator'!A:A,0),0),0)</f>
        <v>16520.094745597391</v>
      </c>
      <c r="K717" s="455">
        <f t="shared" ca="1" si="53"/>
        <v>35737.451286140822</v>
      </c>
      <c r="L717" s="455">
        <f t="shared" ca="1" si="54"/>
        <v>8612725.759959938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8612725.759959938</v>
      </c>
      <c r="J718" s="455">
        <f t="array" ref="J718">IFERROR(INDEX('Retirement Calculator'!K:K,MATCH('Lorri 401b'!N718,'Retirement Calculator'!A:A,0),0),0)</f>
        <v>16520.094745597391</v>
      </c>
      <c r="K718" s="455">
        <f t="shared" ca="1" si="53"/>
        <v>35817.523605059752</v>
      </c>
      <c r="L718" s="455">
        <f t="shared" ca="1" si="54"/>
        <v>8632023.188819401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8632023.188819401</v>
      </c>
      <c r="J719" s="455">
        <f t="array" ref="J719">IFERROR(INDEX('Retirement Calculator'!K:K,MATCH('Lorri 401b'!N719,'Retirement Calculator'!A:A,0),0),0)</f>
        <v>16520.094745597391</v>
      </c>
      <c r="K719" s="455">
        <f t="shared" ca="1" si="53"/>
        <v>35897.929558640848</v>
      </c>
      <c r="L719" s="455">
        <f t="shared" ca="1" si="54"/>
        <v>8651401.0236324444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8651401.0236324444</v>
      </c>
      <c r="J720" s="455">
        <f t="array" ref="J720">IFERROR(INDEX('Retirement Calculator'!K:K,MATCH('Lorri 401b'!N720,'Retirement Calculator'!A:A,0),0),0)</f>
        <v>16520.094745597391</v>
      </c>
      <c r="K720" s="455">
        <f t="shared" ca="1" si="53"/>
        <v>35978.670537028534</v>
      </c>
      <c r="L720" s="455">
        <f t="shared" ca="1" si="54"/>
        <v>8670859.599423876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8670859.599423876</v>
      </c>
      <c r="J721" s="455">
        <f t="array" ref="J721">IFERROR(INDEX('Retirement Calculator'!K:K,MATCH('Lorri 401b'!N721,'Retirement Calculator'!A:A,0),0),0)</f>
        <v>16520.094745597391</v>
      </c>
      <c r="K721" s="455">
        <f t="shared" ca="1" si="53"/>
        <v>36059.747936159496</v>
      </c>
      <c r="L721" s="455">
        <f t="shared" ca="1" si="54"/>
        <v>8690399.2526144385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8690399.2526144385</v>
      </c>
      <c r="J722" s="455">
        <f t="array" ref="J722">IFERROR(INDEX('Retirement Calculator'!K:K,MATCH('Lorri 401b'!N722,'Retirement Calculator'!A:A,0),0),0)</f>
        <v>16520.094745597391</v>
      </c>
      <c r="K722" s="455">
        <f t="shared" ca="1" si="53"/>
        <v>36141.163157786839</v>
      </c>
      <c r="L722" s="455">
        <f t="shared" ca="1" si="54"/>
        <v>8710020.3210266288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8710020.3210266288</v>
      </c>
      <c r="J723" s="455">
        <f t="array" ref="J723">IFERROR(INDEX('Retirement Calculator'!K:K,MATCH('Lorri 401b'!N723,'Retirement Calculator'!A:A,0),0),0)</f>
        <v>16520.094745597391</v>
      </c>
      <c r="K723" s="455">
        <f t="shared" ca="1" si="53"/>
        <v>36222.9176095043</v>
      </c>
      <c r="L723" s="455">
        <f t="shared" ca="1" si="54"/>
        <v>8729723.1438905355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8729723.1438905355</v>
      </c>
      <c r="J724" s="455">
        <f t="array" ref="J724">IFERROR(INDEX('Retirement Calculator'!K:K,MATCH('Lorri 401b'!N724,'Retirement Calculator'!A:A,0),0),0)</f>
        <v>16520.094745597391</v>
      </c>
      <c r="K724" s="455">
        <f t="shared" ca="1" si="53"/>
        <v>36305.012704770576</v>
      </c>
      <c r="L724" s="455">
        <f t="shared" ca="1" si="54"/>
        <v>8749508.0618497096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8749508.0618497096</v>
      </c>
      <c r="J725" s="455">
        <f t="array" ref="J725">IFERROR(INDEX('Retirement Calculator'!K:K,MATCH('Lorri 401b'!N725,'Retirement Calculator'!A:A,0),0),0)</f>
        <v>16520.094745597391</v>
      </c>
      <c r="K725" s="455">
        <f t="shared" ca="1" si="53"/>
        <v>36387.449862933805</v>
      </c>
      <c r="L725" s="455">
        <f t="shared" ca="1" si="54"/>
        <v>8769375.4169670474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8769375.4169670474</v>
      </c>
      <c r="J726" s="455">
        <f t="array" ref="J726">IFERROR(INDEX('Retirement Calculator'!K:K,MATCH('Lorri 401b'!N726,'Retirement Calculator'!A:A,0),0),0)</f>
        <v>16520.094745597391</v>
      </c>
      <c r="K726" s="455">
        <f t="shared" ca="1" si="53"/>
        <v>36470.230509256042</v>
      </c>
      <c r="L726" s="455">
        <f t="shared" ca="1" si="54"/>
        <v>8789325.5527307075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8789325.5527307075</v>
      </c>
      <c r="J727" s="455">
        <f t="array" ref="J727">IFERROR(INDEX('Retirement Calculator'!K:K,MATCH('Lorri 401b'!N727,'Retirement Calculator'!A:A,0),0),0)</f>
        <v>16520.094745597391</v>
      </c>
      <c r="K727" s="455">
        <f t="shared" ca="1" si="53"/>
        <v>36553.356074937961</v>
      </c>
      <c r="L727" s="455">
        <f t="shared" ca="1" si="54"/>
        <v>8809358.8140600491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8809358.8140600491</v>
      </c>
      <c r="J728" s="455">
        <f t="array" ref="J728">IFERROR(INDEX('Retirement Calculator'!K:K,MATCH('Lorri 401b'!N728,'Retirement Calculator'!A:A,0),0),0)</f>
        <v>16520.094745597391</v>
      </c>
      <c r="K728" s="455">
        <f t="shared" ca="1" si="53"/>
        <v>36636.827997143548</v>
      </c>
      <c r="L728" s="455">
        <f t="shared" ca="1" si="54"/>
        <v>8829475.5473115966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8829475.5473115966</v>
      </c>
      <c r="J729" s="455">
        <f t="array" ref="J729">IFERROR(INDEX('Retirement Calculator'!K:K,MATCH('Lorri 401b'!N729,'Retirement Calculator'!A:A,0),0),0)</f>
        <v>16520.094745597391</v>
      </c>
      <c r="K729" s="455">
        <f t="shared" ca="1" si="53"/>
        <v>36720.647719025001</v>
      </c>
      <c r="L729" s="455">
        <f t="shared" ca="1" si="54"/>
        <v>8849676.1002850253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8849676.1002850253</v>
      </c>
      <c r="J730" s="455">
        <f t="array" ref="J730">IFERROR(INDEX('Retirement Calculator'!K:K,MATCH('Lorri 401b'!N730,'Retirement Calculator'!A:A,0),0),0)</f>
        <v>16520.094745597391</v>
      </c>
      <c r="K730" s="455">
        <f t="shared" ca="1" si="53"/>
        <v>36804.816689747619</v>
      </c>
      <c r="L730" s="455">
        <f t="shared" ca="1" si="54"/>
        <v>8869960.8222291768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8869960.8222291768</v>
      </c>
      <c r="J731" s="455">
        <f t="array" ref="J731">IFERROR(INDEX('Retirement Calculator'!K:K,MATCH('Lorri 401b'!N731,'Retirement Calculator'!A:A,0),0),0)</f>
        <v>16520.094745597391</v>
      </c>
      <c r="K731" s="455">
        <f t="shared" ca="1" si="53"/>
        <v>36889.336364514915</v>
      </c>
      <c r="L731" s="455">
        <f t="shared" ca="1" si="54"/>
        <v>8890330.063848095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8890330.063848095</v>
      </c>
      <c r="J732" s="455">
        <f t="array" ref="J732">IFERROR(INDEX('Retirement Calculator'!K:K,MATCH('Lorri 401b'!N732,'Retirement Calculator'!A:A,0),0),0)</f>
        <v>16520.094745597391</v>
      </c>
      <c r="K732" s="455">
        <f t="shared" ca="1" si="53"/>
        <v>36974.208204593742</v>
      </c>
      <c r="L732" s="455">
        <f t="shared" ca="1" si="54"/>
        <v>8910784.1773070917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8910784.1773070917</v>
      </c>
      <c r="J733" s="455">
        <f t="array" ref="J733">IFERROR(INDEX('Retirement Calculator'!K:K,MATCH('Lorri 401b'!N733,'Retirement Calculator'!A:A,0),0),0)</f>
        <v>16520.094745597391</v>
      </c>
      <c r="K733" s="455">
        <f t="shared" ca="1" si="53"/>
        <v>37059.433677339563</v>
      </c>
      <c r="L733" s="455">
        <f t="shared" ca="1" si="54"/>
        <v>8931323.5162388347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8931323.5162388347</v>
      </c>
      <c r="J734" s="455">
        <f t="array" ref="J734">IFERROR(INDEX('Retirement Calculator'!K:K,MATCH('Lorri 401b'!N734,'Retirement Calculator'!A:A,0),0),0)</f>
        <v>16520.094745597391</v>
      </c>
      <c r="K734" s="455">
        <f t="shared" ca="1" si="53"/>
        <v>37145.014256221824</v>
      </c>
      <c r="L734" s="455">
        <f t="shared" ca="1" si="54"/>
        <v>8951948.43574946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8951948.43574946</v>
      </c>
      <c r="J735" s="455">
        <f t="array" ref="J735">IFERROR(INDEX('Retirement Calculator'!K:K,MATCH('Lorri 401b'!N735,'Retirement Calculator'!A:A,0),0),0)</f>
        <v>16520.094745597391</v>
      </c>
      <c r="K735" s="455">
        <f t="shared" ca="1" si="53"/>
        <v>37230.951420849429</v>
      </c>
      <c r="L735" s="455">
        <f t="shared" ca="1" si="54"/>
        <v>8972659.2924247123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8972659.2924247123</v>
      </c>
      <c r="J736" s="455">
        <f t="array" ref="J736">IFERROR(INDEX('Retirement Calculator'!K:K,MATCH('Lorri 401b'!N736,'Retirement Calculator'!A:A,0),0),0)</f>
        <v>16520.094745597391</v>
      </c>
      <c r="K736" s="455">
        <f t="shared" ca="1" si="53"/>
        <v>37317.246656996314</v>
      </c>
      <c r="L736" s="455">
        <f t="shared" ca="1" si="54"/>
        <v>8993456.4443361126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8993456.4443361126</v>
      </c>
      <c r="J737" s="455">
        <f t="array" ref="J737">IFERROR(INDEX('Retirement Calculator'!K:K,MATCH('Lorri 401b'!N737,'Retirement Calculator'!A:A,0),0),0)</f>
        <v>16520.094745597391</v>
      </c>
      <c r="K737" s="455">
        <f t="shared" ca="1" si="53"/>
        <v>37403.901456627151</v>
      </c>
      <c r="L737" s="455">
        <f t="shared" ca="1" si="54"/>
        <v>9014340.2510471437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9014340.2510471437</v>
      </c>
      <c r="J738" s="455">
        <f t="array" ref="J738">IFERROR(INDEX('Retirement Calculator'!K:K,MATCH('Lorri 401b'!N738,'Retirement Calculator'!A:A,0),0),0)</f>
        <v>16520.094745597391</v>
      </c>
      <c r="K738" s="455">
        <f t="shared" ca="1" si="53"/>
        <v>37490.917317923115</v>
      </c>
      <c r="L738" s="455">
        <f t="shared" ca="1" si="54"/>
        <v>9035311.07361947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9035311.07361947</v>
      </c>
      <c r="J739" s="455">
        <f t="array" ref="J739">IFERROR(INDEX('Retirement Calculator'!K:K,MATCH('Lorri 401b'!N739,'Retirement Calculator'!A:A,0),0),0)</f>
        <v>16520.094745597391</v>
      </c>
      <c r="K739" s="455">
        <f t="shared" ca="1" si="53"/>
        <v>37578.295745307805</v>
      </c>
      <c r="L739" s="455">
        <f t="shared" ca="1" si="54"/>
        <v>9056369.2746191807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9056369.2746191807</v>
      </c>
      <c r="J740" s="455">
        <f t="array" ref="J740">IFERROR(INDEX('Retirement Calculator'!K:K,MATCH('Lorri 401b'!N740,'Retirement Calculator'!A:A,0),0),0)</f>
        <v>16520.094745597391</v>
      </c>
      <c r="K740" s="455">
        <f t="shared" ca="1" si="53"/>
        <v>37666.038249473262</v>
      </c>
      <c r="L740" s="455">
        <f t="shared" ca="1" si="54"/>
        <v>9077515.2181230579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9077515.2181230579</v>
      </c>
      <c r="J741" s="455">
        <f t="array" ref="J741">IFERROR(INDEX('Retirement Calculator'!K:K,MATCH('Lorri 401b'!N741,'Retirement Calculator'!A:A,0),0),0)</f>
        <v>16520.094745597391</v>
      </c>
      <c r="K741" s="455">
        <f t="shared" ca="1" si="53"/>
        <v>37754.146347406087</v>
      </c>
      <c r="L741" s="455">
        <f t="shared" ca="1" si="54"/>
        <v>9098749.2697248664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9098749.2697248664</v>
      </c>
      <c r="J742" s="455">
        <f t="array" ref="J742">IFERROR(INDEX('Retirement Calculator'!K:K,MATCH('Lorri 401b'!N742,'Retirement Calculator'!A:A,0),0),0)</f>
        <v>16520.094745597391</v>
      </c>
      <c r="K742" s="455">
        <f t="shared" ca="1" si="53"/>
        <v>37842.621562413624</v>
      </c>
      <c r="L742" s="455">
        <f t="shared" ca="1" si="54"/>
        <v>9120071.7965416834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9120071.7965416834</v>
      </c>
      <c r="J743" s="455">
        <f t="array" ref="J743">IFERROR(INDEX('Retirement Calculator'!K:K,MATCH('Lorri 401b'!N743,'Retirement Calculator'!A:A,0),0),0)</f>
        <v>16520.094745597391</v>
      </c>
      <c r="K743" s="455">
        <f t="shared" ca="1" si="53"/>
        <v>37931.465424150359</v>
      </c>
      <c r="L743" s="455">
        <f t="shared" ca="1" si="54"/>
        <v>9141483.1672202367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9141483.1672202367</v>
      </c>
      <c r="J744" s="455">
        <f t="array" ref="J744">IFERROR(INDEX('Retirement Calculator'!K:K,MATCH('Lorri 401b'!N744,'Retirement Calculator'!A:A,0),0),0)</f>
        <v>16520.094745597391</v>
      </c>
      <c r="K744" s="455">
        <f t="shared" ca="1" si="53"/>
        <v>38020.679468644332</v>
      </c>
      <c r="L744" s="455">
        <f t="shared" ca="1" si="54"/>
        <v>9162983.7519432846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9162983.7519432846</v>
      </c>
      <c r="J745" s="455">
        <f t="array" ref="J745">IFERROR(INDEX('Retirement Calculator'!K:K,MATCH('Lorri 401b'!N745,'Retirement Calculator'!A:A,0),0),0)</f>
        <v>16520.094745597391</v>
      </c>
      <c r="K745" s="455">
        <f t="shared" ca="1" si="53"/>
        <v>38110.2652383237</v>
      </c>
      <c r="L745" s="455">
        <f t="shared" ca="1" si="54"/>
        <v>9184573.922436012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9184573.922436012</v>
      </c>
      <c r="J746" s="455">
        <f t="array" ref="J746">IFERROR(INDEX('Retirement Calculator'!K:K,MATCH('Lorri 401b'!N746,'Retirement Calculator'!A:A,0),0),0)</f>
        <v>16520.094745597391</v>
      </c>
      <c r="K746" s="455">
        <f t="shared" ca="1" si="53"/>
        <v>38200.224282043397</v>
      </c>
      <c r="L746" s="455">
        <f t="shared" ca="1" si="54"/>
        <v>9206254.0519724581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9206254.0519724581</v>
      </c>
      <c r="J747" s="455">
        <f t="array" ref="J747">IFERROR(INDEX('Retirement Calculator'!K:K,MATCH('Lorri 401b'!N747,'Retirement Calculator'!A:A,0),0),0)</f>
        <v>16520.094745597391</v>
      </c>
      <c r="K747" s="455">
        <f t="shared" ca="1" si="53"/>
        <v>38290.558155111925</v>
      </c>
      <c r="L747" s="455">
        <f t="shared" ca="1" si="54"/>
        <v>9228024.5153819732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9228024.5153819732</v>
      </c>
      <c r="J748" s="455">
        <f t="array" ref="J748">IFERROR(INDEX('Retirement Calculator'!K:K,MATCH('Lorri 401b'!N748,'Retirement Calculator'!A:A,0),0),0)</f>
        <v>16520.094745597391</v>
      </c>
      <c r="K748" s="455">
        <f t="shared" ca="1" si="53"/>
        <v>38381.268419318236</v>
      </c>
      <c r="L748" s="455">
        <f t="shared" ca="1" si="54"/>
        <v>9249885.6890556943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9249885.6890556943</v>
      </c>
      <c r="J749" s="455">
        <f t="array" ref="J749">IFERROR(INDEX('Retirement Calculator'!K:K,MATCH('Lorri 401b'!N749,'Retirement Calculator'!A:A,0),0),0)</f>
        <v>16520.094745597391</v>
      </c>
      <c r="K749" s="455">
        <f t="shared" ca="1" si="53"/>
        <v>38472.356642958737</v>
      </c>
      <c r="L749" s="455">
        <f t="shared" ca="1" si="54"/>
        <v>9271837.950953057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9271837.950953057</v>
      </c>
      <c r="J750" s="455">
        <f t="array" ref="J750">IFERROR(INDEX('Retirement Calculator'!K:K,MATCH('Lorri 401b'!N750,'Retirement Calculator'!A:A,0),0),0)</f>
        <v>16520.094745597391</v>
      </c>
      <c r="K750" s="455">
        <f t="shared" ca="1" si="53"/>
        <v>38563.824400864418</v>
      </c>
      <c r="L750" s="455">
        <f t="shared" ca="1" si="54"/>
        <v>9293881.6806083247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9293881.6806083247</v>
      </c>
      <c r="J751" s="455">
        <f t="array" ref="J751">IFERROR(INDEX('Retirement Calculator'!K:K,MATCH('Lorri 401b'!N751,'Retirement Calculator'!A:A,0),0),0)</f>
        <v>16520.094745597391</v>
      </c>
      <c r="K751" s="455">
        <f t="shared" ca="1" si="53"/>
        <v>38655.673274428031</v>
      </c>
      <c r="L751" s="455">
        <f t="shared" ca="1" si="54"/>
        <v>9316017.2591371555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9316017.2591371555</v>
      </c>
      <c r="J752" s="455">
        <f t="array" ref="J752">IFERROR(INDEX('Retirement Calculator'!K:K,MATCH('Lorri 401b'!N752,'Retirement Calculator'!A:A,0),0),0)</f>
        <v>16520.094745597391</v>
      </c>
      <c r="K752" s="455">
        <f t="shared" ca="1" si="53"/>
        <v>38747.904851631494</v>
      </c>
      <c r="L752" s="455">
        <f t="shared" ca="1" si="54"/>
        <v>9338245.0692431908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9338245.0692431908</v>
      </c>
      <c r="J753" s="455">
        <f t="array" ref="J753">IFERROR(INDEX('Retirement Calculator'!K:K,MATCH('Lorri 401b'!N753,'Retirement Calculator'!A:A,0),0),0)</f>
        <v>16520.094745597391</v>
      </c>
      <c r="K753" s="455">
        <f t="shared" ca="1" si="53"/>
        <v>38840.520727073308</v>
      </c>
      <c r="L753" s="455">
        <f t="shared" ca="1" si="54"/>
        <v>9360565.4952246677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9360565.4952246677</v>
      </c>
      <c r="J754" s="455">
        <f t="array" ref="J754">IFERROR(INDEX('Retirement Calculator'!K:K,MATCH('Lorri 401b'!N754,'Retirement Calculator'!A:A,0),0),0)</f>
        <v>16520.094745597391</v>
      </c>
      <c r="K754" s="455">
        <f t="shared" ca="1" si="53"/>
        <v>38933.522501996129</v>
      </c>
      <c r="L754" s="455">
        <f t="shared" ca="1" si="54"/>
        <v>9382978.9229810666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9382978.9229810666</v>
      </c>
      <c r="J755" s="455">
        <f t="array" ref="J755">IFERROR(INDEX('Retirement Calculator'!K:K,MATCH('Lorri 401b'!N755,'Retirement Calculator'!A:A,0),0),0)</f>
        <v>16520.094745597391</v>
      </c>
      <c r="K755" s="455">
        <f t="shared" ca="1" si="53"/>
        <v>39026.911784314456</v>
      </c>
      <c r="L755" s="455">
        <f t="shared" ca="1" si="54"/>
        <v>9405485.7400197834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9405485.7400197834</v>
      </c>
      <c r="J756" s="455">
        <f t="array" ref="J756">IFERROR(INDEX('Retirement Calculator'!K:K,MATCH('Lorri 401b'!N756,'Retirement Calculator'!A:A,0),0),0)</f>
        <v>16520.094745597391</v>
      </c>
      <c r="K756" s="455">
        <f t="shared" ca="1" si="53"/>
        <v>39120.690188642446</v>
      </c>
      <c r="L756" s="455">
        <f t="shared" ca="1" si="54"/>
        <v>9428086.3354628291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9428086.3354628291</v>
      </c>
      <c r="J757" s="455">
        <f t="array" ref="J757">IFERROR(INDEX('Retirement Calculator'!K:K,MATCH('Lorri 401b'!N757,'Retirement Calculator'!A:A,0),0),0)</f>
        <v>16520.094745597391</v>
      </c>
      <c r="K757" s="455">
        <f t="shared" ca="1" si="53"/>
        <v>39214.859336321802</v>
      </c>
      <c r="L757" s="455">
        <f t="shared" ca="1" si="54"/>
        <v>9450781.1000535544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9450781.1000535544</v>
      </c>
      <c r="J758" s="455">
        <f t="array" ref="J758">IFERROR(INDEX('Retirement Calculator'!K:K,MATCH('Lorri 401b'!N758,'Retirement Calculator'!A:A,0),0),0)</f>
        <v>16520.094745597391</v>
      </c>
      <c r="K758" s="455">
        <f t="shared" ca="1" si="53"/>
        <v>39309.420855449825</v>
      </c>
      <c r="L758" s="455">
        <f t="shared" ca="1" si="54"/>
        <v>9473570.426163407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9473570.426163407</v>
      </c>
      <c r="J759" s="455">
        <f t="array" ref="J759">IFERROR(INDEX('Retirement Calculator'!K:K,MATCH('Lorri 401b'!N759,'Retirement Calculator'!A:A,0),0),0)</f>
        <v>16520.094745597391</v>
      </c>
      <c r="K759" s="455">
        <f t="shared" ca="1" si="53"/>
        <v>39404.376380907539</v>
      </c>
      <c r="L759" s="455">
        <f t="shared" ca="1" si="54"/>
        <v>9496454.7077987175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9496454.7077987175</v>
      </c>
      <c r="J760" s="455">
        <f t="array" ref="J760">IFERROR(INDEX('Retirement Calculator'!K:K,MATCH('Lorri 401b'!N760,'Retirement Calculator'!A:A,0),0),0)</f>
        <v>16520.094745597391</v>
      </c>
      <c r="K760" s="455">
        <f t="shared" ca="1" si="53"/>
        <v>39499.727554388002</v>
      </c>
      <c r="L760" s="455">
        <f t="shared" ca="1" si="54"/>
        <v>9519434.340607509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9519434.340607509</v>
      </c>
      <c r="J761" s="455">
        <f t="array" ref="J761">IFERROR(INDEX('Retirement Calculator'!K:K,MATCH('Lorri 401b'!N761,'Retirement Calculator'!A:A,0),0),0)</f>
        <v>16520.094745597391</v>
      </c>
      <c r="K761" s="455">
        <f t="shared" ca="1" si="53"/>
        <v>39595.476024424635</v>
      </c>
      <c r="L761" s="455">
        <f t="shared" ca="1" si="54"/>
        <v>9542509.7218863368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9542509.7218863368</v>
      </c>
      <c r="J762" s="455">
        <f t="array" ref="J762">IFERROR(INDEX('Retirement Calculator'!K:K,MATCH('Lorri 401b'!N762,'Retirement Calculator'!A:A,0),0),0)</f>
        <v>16520.094745597391</v>
      </c>
      <c r="K762" s="455">
        <f t="shared" ca="1" si="53"/>
        <v>39691.623446419748</v>
      </c>
      <c r="L762" s="455">
        <f t="shared" ca="1" si="54"/>
        <v>9565681.2505871598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9565681.2505871598</v>
      </c>
      <c r="J763" s="455">
        <f t="array" ref="J763">IFERROR(INDEX('Retirement Calculator'!K:K,MATCH('Lorri 401b'!N763,'Retirement Calculator'!A:A,0),0),0)</f>
        <v>16520.094745597391</v>
      </c>
      <c r="K763" s="455">
        <f t="shared" ca="1" si="53"/>
        <v>39788.171482673177</v>
      </c>
      <c r="L763" s="455">
        <f t="shared" ca="1" si="54"/>
        <v>9588949.3273242358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9588949.3273242358</v>
      </c>
      <c r="J764" s="455">
        <f t="array" ref="J764">IFERROR(INDEX('Retirement Calculator'!K:K,MATCH('Lorri 401b'!N764,'Retirement Calculator'!A:A,0),0),0)</f>
        <v>16520.094745597391</v>
      </c>
      <c r="K764" s="455">
        <f t="shared" ca="1" si="53"/>
        <v>39885.121802410998</v>
      </c>
      <c r="L764" s="455">
        <f t="shared" ca="1" si="54"/>
        <v>9612314.3543810491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9612314.3543810491</v>
      </c>
      <c r="J765" s="455">
        <f t="array" ref="J765">IFERROR(INDEX('Retirement Calculator'!K:K,MATCH('Lorri 401b'!N765,'Retirement Calculator'!A:A,0),0),0)</f>
        <v>16520.094745597391</v>
      </c>
      <c r="K765" s="455">
        <f t="shared" ca="1" si="53"/>
        <v>39982.476081814384</v>
      </c>
      <c r="L765" s="455">
        <f t="shared" ca="1" si="54"/>
        <v>9635776.7357172668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9635776.7357172668</v>
      </c>
      <c r="J766" s="455">
        <f t="array" ref="J766">IFERROR(INDEX('Retirement Calculator'!K:K,MATCH('Lorri 401b'!N766,'Retirement Calculator'!A:A,0),0),0)</f>
        <v>16520.094745597391</v>
      </c>
      <c r="K766" s="455">
        <f t="shared" ca="1" si="53"/>
        <v>40080.236004048624</v>
      </c>
      <c r="L766" s="455">
        <f t="shared" ca="1" si="54"/>
        <v>9659336.8769757189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9659336.8769757189</v>
      </c>
      <c r="J767" s="455">
        <f t="array" ref="J767">IFERROR(INDEX('Retirement Calculator'!K:K,MATCH('Lorri 401b'!N767,'Retirement Calculator'!A:A,0),0),0)</f>
        <v>16520.094745597391</v>
      </c>
      <c r="K767" s="455">
        <f t="shared" ca="1" si="53"/>
        <v>40178.403259292172</v>
      </c>
      <c r="L767" s="455">
        <f t="shared" ca="1" si="54"/>
        <v>9682995.1854894143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9682995.1854894143</v>
      </c>
      <c r="J768" s="455">
        <f t="array" ref="J768">IFERROR(INDEX('Retirement Calculator'!K:K,MATCH('Lorri 401b'!N768,'Retirement Calculator'!A:A,0),0),0)</f>
        <v>16520.094745597391</v>
      </c>
      <c r="K768" s="455">
        <f t="shared" ca="1" si="53"/>
        <v>40276.979544765905</v>
      </c>
      <c r="L768" s="455">
        <f t="shared" ca="1" si="54"/>
        <v>9706752.0702885836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9706752.0702885836</v>
      </c>
      <c r="J769" s="455">
        <f t="array" ref="J769">IFERROR(INDEX('Retirement Calculator'!K:K,MATCH('Lorri 401b'!N769,'Retirement Calculator'!A:A,0),0),0)</f>
        <v>16520.094745597391</v>
      </c>
      <c r="K769" s="455">
        <f t="shared" ca="1" si="53"/>
        <v>40375.966564762442</v>
      </c>
      <c r="L769" s="455">
        <f t="shared" ca="1" si="54"/>
        <v>9730607.9421077501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9730607.9421077501</v>
      </c>
      <c r="J770" s="455">
        <f t="array" ref="J770">IFERROR(INDEX('Retirement Calculator'!K:K,MATCH('Lorri 401b'!N770,'Retirement Calculator'!A:A,0),0),0)</f>
        <v>16520.094745597391</v>
      </c>
      <c r="K770" s="455">
        <f t="shared" ca="1" si="53"/>
        <v>40475.366030675636</v>
      </c>
      <c r="L770" s="455">
        <f t="shared" ca="1" si="54"/>
        <v>9754563.2133928295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9754563.2133928295</v>
      </c>
      <c r="J771" s="455">
        <f t="array" ref="J771">IFERROR(INDEX('Retirement Calculator'!K:K,MATCH('Lorri 401b'!N771,'Retirement Calculator'!A:A,0),0),0)</f>
        <v>16520.094745597391</v>
      </c>
      <c r="K771" s="455">
        <f t="shared" ca="1" si="53"/>
        <v>40575.179661030139</v>
      </c>
      <c r="L771" s="455">
        <f t="shared" ca="1" si="54"/>
        <v>9778618.2983082626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9778618.2983082626</v>
      </c>
      <c r="J772" s="455">
        <f t="array" ref="J772">IFERROR(INDEX('Retirement Calculator'!K:K,MATCH('Lorri 401b'!N772,'Retirement Calculator'!A:A,0),0),0)</f>
        <v>16520.094745597391</v>
      </c>
      <c r="K772" s="455">
        <f t="shared" ca="1" si="53"/>
        <v>40675.40918151111</v>
      </c>
      <c r="L772" s="455">
        <f t="shared" ca="1" si="54"/>
        <v>9802773.6127441768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9802773.6127441768</v>
      </c>
      <c r="J773" s="455">
        <f t="array" ref="J773">IFERROR(INDEX('Retirement Calculator'!K:K,MATCH('Lorri 401b'!N773,'Retirement Calculator'!A:A,0),0),0)</f>
        <v>16520.094745597391</v>
      </c>
      <c r="K773" s="455">
        <f t="shared" ref="K773:K1027" ca="1" si="79">IPMT(M773/12,1,12,-I773+J773,,0)</f>
        <v>40776.056324994082</v>
      </c>
      <c r="L773" s="455">
        <f t="shared" ref="L773:L1027" ca="1" si="80">I773-J773+K773</f>
        <v>9827029.5743235741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9827029.5743235741</v>
      </c>
      <c r="J774" s="455">
        <f t="array" ref="J774">IFERROR(INDEX('Retirement Calculator'!K:K,MATCH('Lorri 401b'!N774,'Retirement Calculator'!A:A,0),0),0)</f>
        <v>16520.094745597391</v>
      </c>
      <c r="K774" s="455">
        <f t="shared" ca="1" si="79"/>
        <v>40877.122831574903</v>
      </c>
      <c r="L774" s="455">
        <f t="shared" ca="1" si="80"/>
        <v>9851386.6024095528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9851386.6024095528</v>
      </c>
      <c r="J775" s="455">
        <f t="array" ref="J775">IFERROR(INDEX('Retirement Calculator'!K:K,MATCH('Lorri 401b'!N775,'Retirement Calculator'!A:A,0),0),0)</f>
        <v>16520.094745597391</v>
      </c>
      <c r="K775" s="455">
        <f t="shared" ca="1" si="79"/>
        <v>40978.610448599815</v>
      </c>
      <c r="L775" s="455">
        <f t="shared" ca="1" si="80"/>
        <v>9875845.1181125566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9875845.1181125566</v>
      </c>
      <c r="J776" s="455">
        <f t="array" ref="J776">IFERROR(INDEX('Retirement Calculator'!K:K,MATCH('Lorri 401b'!N776,'Retirement Calculator'!A:A,0),0),0)</f>
        <v>16520.094745597391</v>
      </c>
      <c r="K776" s="455">
        <f t="shared" ca="1" si="79"/>
        <v>41080.520930695668</v>
      </c>
      <c r="L776" s="455">
        <f t="shared" ca="1" si="80"/>
        <v>9900405.544297656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9900405.544297656</v>
      </c>
      <c r="J777" s="455">
        <f t="array" ref="J777">IFERROR(INDEX('Retirement Calculator'!K:K,MATCH('Lorri 401b'!N777,'Retirement Calculator'!A:A,0),0),0)</f>
        <v>16520.094745597391</v>
      </c>
      <c r="K777" s="455">
        <f t="shared" ca="1" si="79"/>
        <v>41182.856039800245</v>
      </c>
      <c r="L777" s="455">
        <f t="shared" ca="1" si="80"/>
        <v>9925068.3055918589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9925068.3055918589</v>
      </c>
      <c r="J778" s="455">
        <f t="array" ref="J778">IFERROR(INDEX('Retirement Calculator'!K:K,MATCH('Lorri 401b'!N778,'Retirement Calculator'!A:A,0),0),0)</f>
        <v>16520.094745597391</v>
      </c>
      <c r="K778" s="455">
        <f t="shared" ca="1" si="79"/>
        <v>41285.617545192756</v>
      </c>
      <c r="L778" s="455">
        <f t="shared" ca="1" si="80"/>
        <v>9949833.8283914551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9949833.8283914551</v>
      </c>
      <c r="J779" s="455">
        <f t="array" ref="J779">IFERROR(INDEX('Retirement Calculator'!K:K,MATCH('Lorri 401b'!N779,'Retirement Calculator'!A:A,0),0),0)</f>
        <v>16520.094745597391</v>
      </c>
      <c r="K779" s="455">
        <f t="shared" ca="1" si="79"/>
        <v>41388.807223524411</v>
      </c>
      <c r="L779" s="455">
        <f t="shared" ca="1" si="80"/>
        <v>9974702.5408693831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9974702.5408693831</v>
      </c>
      <c r="J780" s="455">
        <f t="array" ref="J780">IFERROR(INDEX('Retirement Calculator'!K:K,MATCH('Lorri 401b'!N780,'Retirement Calculator'!A:A,0),0),0)</f>
        <v>16520.094745597391</v>
      </c>
      <c r="K780" s="455">
        <f t="shared" ca="1" si="79"/>
        <v>41492.42685884911</v>
      </c>
      <c r="L780" s="455">
        <f t="shared" ca="1" si="80"/>
        <v>9999674.8729826361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9999674.8729826361</v>
      </c>
      <c r="J781" s="455">
        <f t="array" ref="J781">IFERROR(INDEX('Retirement Calculator'!K:K,MATCH('Lorri 401b'!N781,'Retirement Calculator'!A:A,0),0),0)</f>
        <v>16520.094745597391</v>
      </c>
      <c r="K781" s="455">
        <f t="shared" ca="1" si="79"/>
        <v>41596.478242654332</v>
      </c>
      <c r="L781" s="455">
        <f t="shared" ca="1" si="80"/>
        <v>10024751.256479694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10024751.256479694</v>
      </c>
      <c r="J782" s="455">
        <f t="array" ref="J782">IFERROR(INDEX('Retirement Calculator'!K:K,MATCH('Lorri 401b'!N782,'Retirement Calculator'!A:A,0),0),0)</f>
        <v>16520.094745597391</v>
      </c>
      <c r="K782" s="455">
        <f t="shared" ca="1" si="79"/>
        <v>41700.963173892073</v>
      </c>
      <c r="L782" s="455">
        <f t="shared" ca="1" si="80"/>
        <v>10049932.124907989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10049932.124907989</v>
      </c>
      <c r="J783" s="455">
        <f t="array" ref="J783">IFERROR(INDEX('Retirement Calculator'!K:K,MATCH('Lorri 401b'!N783,'Retirement Calculator'!A:A,0),0),0)</f>
        <v>16520.094745597391</v>
      </c>
      <c r="K783" s="455">
        <f t="shared" ca="1" si="79"/>
        <v>41805.883459009965</v>
      </c>
      <c r="L783" s="455">
        <f t="shared" ca="1" si="80"/>
        <v>10075217.913621401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10075217.913621401</v>
      </c>
      <c r="J784" s="455">
        <f t="array" ref="J784">IFERROR(INDEX('Retirement Calculator'!K:K,MATCH('Lorri 401b'!N784,'Retirement Calculator'!A:A,0),0),0)</f>
        <v>16520.094745597391</v>
      </c>
      <c r="K784" s="455">
        <f t="shared" ca="1" si="79"/>
        <v>41911.240911982517</v>
      </c>
      <c r="L784" s="455">
        <f t="shared" ca="1" si="80"/>
        <v>10100609.059787787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10100609.059787787</v>
      </c>
      <c r="J785" s="455">
        <f t="array" ref="J785">IFERROR(INDEX('Retirement Calculator'!K:K,MATCH('Lorri 401b'!N785,'Retirement Calculator'!A:A,0),0),0)</f>
        <v>16520.094745597391</v>
      </c>
      <c r="K785" s="455">
        <f t="shared" ca="1" si="79"/>
        <v>42017.037354342458</v>
      </c>
      <c r="L785" s="455">
        <f t="shared" ca="1" si="80"/>
        <v>10126106.002396533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10126106.002396533</v>
      </c>
      <c r="J786" s="455">
        <f t="array" ref="J786">IFERROR(INDEX('Retirement Calculator'!K:K,MATCH('Lorri 401b'!N786,'Retirement Calculator'!A:A,0),0),0)</f>
        <v>16520.094745597391</v>
      </c>
      <c r="K786" s="455">
        <f t="shared" ca="1" si="79"/>
        <v>42123.274615212234</v>
      </c>
      <c r="L786" s="455">
        <f t="shared" ca="1" si="80"/>
        <v>10151709.182266148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10151709.182266148</v>
      </c>
      <c r="J787" s="455">
        <f t="array" ref="J787">IFERROR(INDEX('Retirement Calculator'!K:K,MATCH('Lorri 401b'!N787,'Retirement Calculator'!A:A,0),0),0)</f>
        <v>16520.094745597391</v>
      </c>
      <c r="K787" s="455">
        <f t="shared" ca="1" si="79"/>
        <v>42229.954531335628</v>
      </c>
      <c r="L787" s="455">
        <f t="shared" ca="1" si="80"/>
        <v>10177419.042051887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10177419.042051887</v>
      </c>
      <c r="J788" s="455">
        <f t="array" ref="J788">IFERROR(INDEX('Retirement Calculator'!K:K,MATCH('Lorri 401b'!N788,'Retirement Calculator'!A:A,0),0),0)</f>
        <v>16520.094745597391</v>
      </c>
      <c r="K788" s="455">
        <f t="shared" ca="1" si="79"/>
        <v>42337.078947109541</v>
      </c>
      <c r="L788" s="455">
        <f t="shared" ca="1" si="80"/>
        <v>10203236.0262534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10203236.0262534</v>
      </c>
      <c r="J789" s="455">
        <f t="array" ref="J789">IFERROR(INDEX('Retirement Calculator'!K:K,MATCH('Lorri 401b'!N789,'Retirement Calculator'!A:A,0),0),0)</f>
        <v>16520.094745597391</v>
      </c>
      <c r="K789" s="455">
        <f t="shared" ca="1" si="79"/>
        <v>42444.649714615851</v>
      </c>
      <c r="L789" s="455">
        <f t="shared" ca="1" si="80"/>
        <v>10229160.581222419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10229160.581222419</v>
      </c>
      <c r="J790" s="455">
        <f t="array" ref="J790">IFERROR(INDEX('Retirement Calculator'!K:K,MATCH('Lorri 401b'!N790,'Retirement Calculator'!A:A,0),0),0)</f>
        <v>16520.094745597391</v>
      </c>
      <c r="K790" s="455">
        <f t="shared" ca="1" si="79"/>
        <v>42552.668693653424</v>
      </c>
      <c r="L790" s="455">
        <f t="shared" ca="1" si="80"/>
        <v>10255193.155170476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10255193.155170476</v>
      </c>
      <c r="J791" s="455">
        <f t="array" ref="J791">IFERROR(INDEX('Retirement Calculator'!K:K,MATCH('Lorri 401b'!N791,'Retirement Calculator'!A:A,0),0),0)</f>
        <v>16520.094745597391</v>
      </c>
      <c r="K791" s="455">
        <f t="shared" ca="1" si="79"/>
        <v>42661.137751770329</v>
      </c>
      <c r="L791" s="455">
        <f t="shared" ca="1" si="80"/>
        <v>10281334.19817665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10281334.19817665</v>
      </c>
      <c r="J792" s="455">
        <f t="array" ref="J792">IFERROR(INDEX('Retirement Calculator'!K:K,MATCH('Lorri 401b'!N792,'Retirement Calculator'!A:A,0),0),0)</f>
        <v>16520.094745597391</v>
      </c>
      <c r="K792" s="455">
        <f t="shared" ca="1" si="79"/>
        <v>42770.058764296053</v>
      </c>
      <c r="L792" s="455">
        <f t="shared" ca="1" si="80"/>
        <v>10307584.162195349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10307584.162195349</v>
      </c>
      <c r="J793" s="455">
        <f t="array" ref="J793">IFERROR(INDEX('Retirement Calculator'!K:K,MATCH('Lorri 401b'!N793,'Retirement Calculator'!A:A,0),0),0)</f>
        <v>16520.094745597391</v>
      </c>
      <c r="K793" s="455">
        <f t="shared" ca="1" si="79"/>
        <v>42879.433614373964</v>
      </c>
      <c r="L793" s="455">
        <f t="shared" ca="1" si="80"/>
        <v>10333943.501064125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10333943.501064125</v>
      </c>
      <c r="J794" s="455">
        <f t="array" ref="J794">IFERROR(INDEX('Retirement Calculator'!K:K,MATCH('Lorri 401b'!N794,'Retirement Calculator'!A:A,0),0),0)</f>
        <v>16520.094745597391</v>
      </c>
      <c r="K794" s="455">
        <f t="shared" ca="1" si="79"/>
        <v>42989.264192993869</v>
      </c>
      <c r="L794" s="455">
        <f t="shared" ca="1" si="80"/>
        <v>10360412.670511523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10360412.670511523</v>
      </c>
      <c r="J795" s="455">
        <f t="array" ref="J795">IFERROR(INDEX('Retirement Calculator'!K:K,MATCH('Lorri 401b'!N795,'Retirement Calculator'!A:A,0),0),0)</f>
        <v>16520.094745597391</v>
      </c>
      <c r="K795" s="455">
        <f t="shared" ca="1" si="79"/>
        <v>43099.552399024695</v>
      </c>
      <c r="L795" s="455">
        <f t="shared" ca="1" si="80"/>
        <v>10386992.128164951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10386992.128164951</v>
      </c>
      <c r="J796" s="455">
        <f t="array" ref="J796">IFERROR(INDEX('Retirement Calculator'!K:K,MATCH('Lorri 401b'!N796,'Retirement Calculator'!A:A,0),0),0)</f>
        <v>16520.094745597391</v>
      </c>
      <c r="K796" s="455">
        <f t="shared" ca="1" si="79"/>
        <v>43210.300139247309</v>
      </c>
      <c r="L796" s="455">
        <f t="shared" ca="1" si="80"/>
        <v>10413682.3335586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10413682.3335586</v>
      </c>
      <c r="J797" s="455">
        <f t="array" ref="J797">IFERROR(INDEX('Retirement Calculator'!K:K,MATCH('Lorri 401b'!N797,'Retirement Calculator'!A:A,0),0),0)</f>
        <v>16520.094745597391</v>
      </c>
      <c r="K797" s="455">
        <f t="shared" ca="1" si="79"/>
        <v>43321.509328387518</v>
      </c>
      <c r="L797" s="455">
        <f t="shared" ca="1" si="80"/>
        <v>10440483.748141391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10440483.748141391</v>
      </c>
      <c r="J798" s="455">
        <f t="array" ref="J798">IFERROR(INDEX('Retirement Calculator'!K:K,MATCH('Lorri 401b'!N798,'Retirement Calculator'!A:A,0),0),0)</f>
        <v>16520.094745597391</v>
      </c>
      <c r="K798" s="455">
        <f t="shared" ca="1" si="79"/>
        <v>43433.181889149142</v>
      </c>
      <c r="L798" s="455">
        <f t="shared" ca="1" si="80"/>
        <v>10467396.835284943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10467396.835284943</v>
      </c>
      <c r="J799" s="455">
        <f t="array" ref="J799">IFERROR(INDEX('Retirement Calculator'!K:K,MATCH('Lorri 401b'!N799,'Retirement Calculator'!A:A,0),0),0)</f>
        <v>16520.094745597391</v>
      </c>
      <c r="K799" s="455">
        <f t="shared" ca="1" si="79"/>
        <v>43545.319752247276</v>
      </c>
      <c r="L799" s="455">
        <f t="shared" ca="1" si="80"/>
        <v>10494422.060291594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10494422.060291594</v>
      </c>
      <c r="J800" s="455">
        <f t="array" ref="J800">IFERROR(INDEX('Retirement Calculator'!K:K,MATCH('Lorri 401b'!N800,'Retirement Calculator'!A:A,0),0),0)</f>
        <v>16520.094745597391</v>
      </c>
      <c r="K800" s="455">
        <f t="shared" ca="1" si="79"/>
        <v>43657.924856441656</v>
      </c>
      <c r="L800" s="455">
        <f t="shared" ca="1" si="80"/>
        <v>10521559.890402438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10521559.890402438</v>
      </c>
      <c r="J801" s="455">
        <f t="array" ref="J801">IFERROR(INDEX('Retirement Calculator'!K:K,MATCH('Lorri 401b'!N801,'Retirement Calculator'!A:A,0),0),0)</f>
        <v>16520.094745597391</v>
      </c>
      <c r="K801" s="455">
        <f t="shared" ca="1" si="79"/>
        <v>43770.999148570168</v>
      </c>
      <c r="L801" s="455">
        <f t="shared" ca="1" si="80"/>
        <v>10548810.794805411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10548810.794805411</v>
      </c>
      <c r="J802" s="455">
        <f t="array" ref="J802">IFERROR(INDEX('Retirement Calculator'!K:K,MATCH('Lorri 401b'!N802,'Retirement Calculator'!A:A,0),0),0)</f>
        <v>16520.094745597391</v>
      </c>
      <c r="K802" s="455">
        <f t="shared" ca="1" si="79"/>
        <v>43884.544583582559</v>
      </c>
      <c r="L802" s="455">
        <f t="shared" ca="1" si="80"/>
        <v>10576175.244643398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10576175.244643398</v>
      </c>
      <c r="J803" s="455">
        <f t="array" ref="J803">IFERROR(INDEX('Retirement Calculator'!K:K,MATCH('Lorri 401b'!N803,'Retirement Calculator'!A:A,0),0),0)</f>
        <v>16520.094745597391</v>
      </c>
      <c r="K803" s="455">
        <f t="shared" ca="1" si="79"/>
        <v>43998.563124574168</v>
      </c>
      <c r="L803" s="455">
        <f t="shared" ca="1" si="80"/>
        <v>10603653.713022375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10603653.713022375</v>
      </c>
      <c r="J804" s="455">
        <f t="array" ref="J804">IFERROR(INDEX('Retirement Calculator'!K:K,MATCH('Lorri 401b'!N804,'Retirement Calculator'!A:A,0),0),0)</f>
        <v>16520.094745597391</v>
      </c>
      <c r="K804" s="455">
        <f t="shared" ca="1" si="79"/>
        <v>44113.056742819914</v>
      </c>
      <c r="L804" s="455">
        <f t="shared" ca="1" si="80"/>
        <v>10631246.675019598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10631246.675019598</v>
      </c>
      <c r="J805" s="455">
        <f t="array" ref="J805">IFERROR(INDEX('Retirement Calculator'!K:K,MATCH('Lorri 401b'!N805,'Retirement Calculator'!A:A,0),0),0)</f>
        <v>16520.094745597391</v>
      </c>
      <c r="K805" s="455">
        <f t="shared" ca="1" si="79"/>
        <v>44228.027417808335</v>
      </c>
      <c r="L805" s="455">
        <f t="shared" ca="1" si="80"/>
        <v>10658954.60769181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10658954.60769181</v>
      </c>
      <c r="J806" s="455">
        <f t="array" ref="J806">IFERROR(INDEX('Retirement Calculator'!K:K,MATCH('Lorri 401b'!N806,'Retirement Calculator'!A:A,0),0),0)</f>
        <v>16520.094745597391</v>
      </c>
      <c r="K806" s="455">
        <f t="shared" ca="1" si="79"/>
        <v>44343.477137275884</v>
      </c>
      <c r="L806" s="455">
        <f t="shared" ca="1" si="80"/>
        <v>10686777.990083488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10686777.990083488</v>
      </c>
      <c r="J807" s="455">
        <f t="array" ref="J807">IFERROR(INDEX('Retirement Calculator'!K:K,MATCH('Lorri 401b'!N807,'Retirement Calculator'!A:A,0),0),0)</f>
        <v>16520.094745597391</v>
      </c>
      <c r="K807" s="455">
        <f t="shared" ca="1" si="79"/>
        <v>44459.40789724121</v>
      </c>
      <c r="L807" s="455">
        <f t="shared" ca="1" si="80"/>
        <v>10714717.303235132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10714717.303235132</v>
      </c>
      <c r="J808" s="455">
        <f t="array" ref="J808">IFERROR(INDEX('Retirement Calculator'!K:K,MATCH('Lorri 401b'!N808,'Retirement Calculator'!A:A,0),0),0)</f>
        <v>16520.094745597391</v>
      </c>
      <c r="K808" s="455">
        <f t="shared" ca="1" si="79"/>
        <v>44575.821702039728</v>
      </c>
      <c r="L808" s="455">
        <f t="shared" ca="1" si="80"/>
        <v>10742773.030191574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10742773.030191574</v>
      </c>
      <c r="J809" s="455">
        <f t="array" ref="J809">IFERROR(INDEX('Retirement Calculator'!K:K,MATCH('Lorri 401b'!N809,'Retirement Calculator'!A:A,0),0),0)</f>
        <v>16520.094745597391</v>
      </c>
      <c r="K809" s="455">
        <f t="shared" ca="1" si="79"/>
        <v>44692.720564358242</v>
      </c>
      <c r="L809" s="455">
        <f t="shared" ca="1" si="80"/>
        <v>10770945.656010335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10770945.656010335</v>
      </c>
      <c r="J810" s="455">
        <f t="array" ref="J810">IFERROR(INDEX('Retirement Calculator'!K:K,MATCH('Lorri 401b'!N810,'Retirement Calculator'!A:A,0),0),0)</f>
        <v>16520.094745597391</v>
      </c>
      <c r="K810" s="455">
        <f t="shared" ca="1" si="79"/>
        <v>44810.106505269745</v>
      </c>
      <c r="L810" s="455">
        <f t="shared" ca="1" si="80"/>
        <v>10799235.667770008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10799235.667770008</v>
      </c>
      <c r="J811" s="455">
        <f t="array" ref="J811">IFERROR(INDEX('Retirement Calculator'!K:K,MATCH('Lorri 401b'!N811,'Retirement Calculator'!A:A,0),0),0)</f>
        <v>16520.094745597391</v>
      </c>
      <c r="K811" s="455">
        <f t="shared" ca="1" si="79"/>
        <v>44927.981554268379</v>
      </c>
      <c r="L811" s="455">
        <f t="shared" ca="1" si="80"/>
        <v>10827643.554578679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10827643.554578679</v>
      </c>
      <c r="J812" s="455">
        <f t="array" ref="J812">IFERROR(INDEX('Retirement Calculator'!K:K,MATCH('Lorri 401b'!N812,'Retirement Calculator'!A:A,0),0),0)</f>
        <v>16520.094745597391</v>
      </c>
      <c r="K812" s="455">
        <f t="shared" ca="1" si="79"/>
        <v>45046.347749304507</v>
      </c>
      <c r="L812" s="455">
        <f t="shared" ca="1" si="80"/>
        <v>10856169.807582386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10856169.807582386</v>
      </c>
      <c r="J813" s="455">
        <f t="array" ref="J813">IFERROR(INDEX('Retirement Calculator'!K:K,MATCH('Lorri 401b'!N813,'Retirement Calculator'!A:A,0),0),0)</f>
        <v>16520.094745597391</v>
      </c>
      <c r="K813" s="455">
        <f t="shared" ca="1" si="79"/>
        <v>45165.207136819954</v>
      </c>
      <c r="L813" s="455">
        <f t="shared" ca="1" si="80"/>
        <v>10884814.919973608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10884814.919973608</v>
      </c>
      <c r="J814" s="455">
        <f t="array" ref="J814">IFERROR(INDEX('Retirement Calculator'!K:K,MATCH('Lorri 401b'!N814,'Retirement Calculator'!A:A,0),0),0)</f>
        <v>16520.094745597391</v>
      </c>
      <c r="K814" s="455">
        <f t="shared" ca="1" si="79"/>
        <v>45284.561771783381</v>
      </c>
      <c r="L814" s="455">
        <f t="shared" ca="1" si="80"/>
        <v>10913579.386999795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10913579.386999795</v>
      </c>
      <c r="J815" s="455">
        <f t="array" ref="J815">IFERROR(INDEX('Retirement Calculator'!K:K,MATCH('Lorri 401b'!N815,'Retirement Calculator'!A:A,0),0),0)</f>
        <v>16520.094745597391</v>
      </c>
      <c r="K815" s="455">
        <f t="shared" ca="1" si="79"/>
        <v>45404.413717725824</v>
      </c>
      <c r="L815" s="455">
        <f t="shared" ca="1" si="80"/>
        <v>10942463.705971925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10942463.705971925</v>
      </c>
      <c r="J816" s="455">
        <f t="array" ref="J816">IFERROR(INDEX('Retirement Calculator'!K:K,MATCH('Lorri 401b'!N816,'Retirement Calculator'!A:A,0),0),0)</f>
        <v>16520.094745597391</v>
      </c>
      <c r="K816" s="455">
        <f t="shared" ca="1" si="79"/>
        <v>45524.765046776367</v>
      </c>
      <c r="L816" s="455">
        <f t="shared" ca="1" si="80"/>
        <v>10971468.376273105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10971468.376273105</v>
      </c>
      <c r="J817" s="455">
        <f t="array" ref="J817">IFERROR(INDEX('Retirement Calculator'!K:K,MATCH('Lorri 401b'!N817,'Retirement Calculator'!A:A,0),0),0)</f>
        <v>16520.094745597391</v>
      </c>
      <c r="K817" s="455">
        <f t="shared" ca="1" si="79"/>
        <v>45645.617839697952</v>
      </c>
      <c r="L817" s="455">
        <f t="shared" ca="1" si="80"/>
        <v>11000593.899367206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11000593.899367206</v>
      </c>
      <c r="J818" s="455">
        <f t="array" ref="J818">IFERROR(INDEX('Retirement Calculator'!K:K,MATCH('Lorri 401b'!N818,'Retirement Calculator'!A:A,0),0),0)</f>
        <v>16520.094745597391</v>
      </c>
      <c r="K818" s="455">
        <f t="shared" ca="1" si="79"/>
        <v>45766.974185923369</v>
      </c>
      <c r="L818" s="455">
        <f t="shared" ca="1" si="80"/>
        <v>11029840.778807532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11029840.778807532</v>
      </c>
      <c r="J819" s="455">
        <f t="array" ref="J819">IFERROR(INDEX('Retirement Calculator'!K:K,MATCH('Lorri 401b'!N819,'Retirement Calculator'!A:A,0),0),0)</f>
        <v>16520.094745597391</v>
      </c>
      <c r="K819" s="455">
        <f t="shared" ca="1" si="79"/>
        <v>45888.836183591397</v>
      </c>
      <c r="L819" s="455">
        <f t="shared" ca="1" si="80"/>
        <v>11059209.520245526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11059209.520245526</v>
      </c>
      <c r="J820" s="455">
        <f t="array" ref="J820">IFERROR(INDEX('Retirement Calculator'!K:K,MATCH('Lorri 401b'!N820,'Retirement Calculator'!A:A,0),0),0)</f>
        <v>16520.094745597391</v>
      </c>
      <c r="K820" s="455">
        <f t="shared" ca="1" si="79"/>
        <v>46011.205939583037</v>
      </c>
      <c r="L820" s="455">
        <f t="shared" ca="1" si="80"/>
        <v>11088700.631439513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11088700.631439513</v>
      </c>
      <c r="J821" s="455">
        <f t="array" ref="J821">IFERROR(INDEX('Retirement Calculator'!K:K,MATCH('Lorri 401b'!N821,'Retirement Calculator'!A:A,0),0),0)</f>
        <v>16520.094745597391</v>
      </c>
      <c r="K821" s="455">
        <f t="shared" ca="1" si="79"/>
        <v>46134.085569557981</v>
      </c>
      <c r="L821" s="455">
        <f t="shared" ca="1" si="80"/>
        <v>11118314.622263474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11118314.622263474</v>
      </c>
      <c r="J822" s="455">
        <f t="array" ref="J822">IFERROR(INDEX('Retirement Calculator'!K:K,MATCH('Lorri 401b'!N822,'Retirement Calculator'!A:A,0),0),0)</f>
        <v>16520.094745597391</v>
      </c>
      <c r="K822" s="455">
        <f t="shared" ca="1" si="79"/>
        <v>46257.477197991153</v>
      </c>
      <c r="L822" s="455">
        <f t="shared" ca="1" si="80"/>
        <v>11148052.004715869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11148052.004715869</v>
      </c>
      <c r="J823" s="455">
        <f t="array" ref="J823">IFERROR(INDEX('Retirement Calculator'!K:K,MATCH('Lorri 401b'!N823,'Retirement Calculator'!A:A,0),0),0)</f>
        <v>16520.094745597391</v>
      </c>
      <c r="K823" s="455">
        <f t="shared" ca="1" si="79"/>
        <v>46381.38295820947</v>
      </c>
      <c r="L823" s="455">
        <f t="shared" ca="1" si="80"/>
        <v>11177913.292928481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11177913.292928481</v>
      </c>
      <c r="J824" s="455">
        <f t="array" ref="J824">IFERROR(INDEX('Retirement Calculator'!K:K,MATCH('Lorri 401b'!N824,'Retirement Calculator'!A:A,0),0),0)</f>
        <v>16520.094745597391</v>
      </c>
      <c r="K824" s="455">
        <f t="shared" ca="1" si="79"/>
        <v>46505.804992428682</v>
      </c>
      <c r="L824" s="455">
        <f t="shared" ca="1" si="80"/>
        <v>11207899.003175313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11207899.003175313</v>
      </c>
      <c r="J825" s="455">
        <f t="array" ref="J825">IFERROR(INDEX('Retirement Calculator'!K:K,MATCH('Lorri 401b'!N825,'Retirement Calculator'!A:A,0),0),0)</f>
        <v>16520.094745597391</v>
      </c>
      <c r="K825" s="455">
        <f t="shared" ca="1" si="79"/>
        <v>46630.745451790484</v>
      </c>
      <c r="L825" s="455">
        <f t="shared" ca="1" si="80"/>
        <v>11238009.653881507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11238009.653881507</v>
      </c>
      <c r="J826" s="455">
        <f t="array" ref="J826">IFERROR(INDEX('Retirement Calculator'!K:K,MATCH('Lorri 401b'!N826,'Retirement Calculator'!A:A,0),0),0)</f>
        <v>16520.094745597391</v>
      </c>
      <c r="K826" s="455">
        <f t="shared" ca="1" si="79"/>
        <v>46756.206496399624</v>
      </c>
      <c r="L826" s="455">
        <f t="shared" ca="1" si="80"/>
        <v>11268245.765632309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11268245.765632309</v>
      </c>
      <c r="J827" s="455">
        <f t="array" ref="J827">IFERROR(INDEX('Retirement Calculator'!K:K,MATCH('Lorri 401b'!N827,'Retirement Calculator'!A:A,0),0),0)</f>
        <v>16520.094745597391</v>
      </c>
      <c r="K827" s="455">
        <f t="shared" ca="1" si="79"/>
        <v>46882.190295361303</v>
      </c>
      <c r="L827" s="455">
        <f t="shared" ca="1" si="80"/>
        <v>11298607.861182073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11298607.861182073</v>
      </c>
      <c r="J828" s="455">
        <f t="array" ref="J828">IFERROR(INDEX('Retirement Calculator'!K:K,MATCH('Lorri 401b'!N828,'Retirement Calculator'!A:A,0),0),0)</f>
        <v>16520.094745597391</v>
      </c>
      <c r="K828" s="455">
        <f t="shared" ca="1" si="79"/>
        <v>47008.699026818649</v>
      </c>
      <c r="L828" s="455">
        <f t="shared" ca="1" si="80"/>
        <v>11329096.465463296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11329096.465463296</v>
      </c>
      <c r="J829" s="455">
        <f t="array" ref="J829">IFERROR(INDEX('Retirement Calculator'!K:K,MATCH('Lorri 401b'!N829,'Retirement Calculator'!A:A,0),0),0)</f>
        <v>16520.094745597391</v>
      </c>
      <c r="K829" s="455">
        <f t="shared" ca="1" si="79"/>
        <v>47135.734877990413</v>
      </c>
      <c r="L829" s="455">
        <f t="shared" ca="1" si="80"/>
        <v>11359712.105595689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11359712.105595689</v>
      </c>
      <c r="J830" s="455">
        <f t="array" ref="J830">IFERROR(INDEX('Retirement Calculator'!K:K,MATCH('Lorri 401b'!N830,'Retirement Calculator'!A:A,0),0),0)</f>
        <v>16520.094745597391</v>
      </c>
      <c r="K830" s="455">
        <f t="shared" ca="1" si="79"/>
        <v>47263.300045208714</v>
      </c>
      <c r="L830" s="455">
        <f t="shared" ca="1" si="80"/>
        <v>11390455.310895301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11390455.310895301</v>
      </c>
      <c r="J831" s="455">
        <f t="array" ref="J831">IFERROR(INDEX('Retirement Calculator'!K:K,MATCH('Lorri 401b'!N831,'Retirement Calculator'!A:A,0),0),0)</f>
        <v>16520.094745597391</v>
      </c>
      <c r="K831" s="455">
        <f t="shared" ca="1" si="79"/>
        <v>47391.396733957103</v>
      </c>
      <c r="L831" s="455">
        <f t="shared" ca="1" si="80"/>
        <v>11421326.612883661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11421326.612883661</v>
      </c>
      <c r="J832" s="455">
        <f t="array" ref="J832">IFERROR(INDEX('Retirement Calculator'!K:K,MATCH('Lorri 401b'!N832,'Retirement Calculator'!A:A,0),0),0)</f>
        <v>16520.094745597391</v>
      </c>
      <c r="K832" s="455">
        <f t="shared" ca="1" si="79"/>
        <v>47520.027158908597</v>
      </c>
      <c r="L832" s="455">
        <f t="shared" ca="1" si="80"/>
        <v>11452326.545296973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11452326.545296973</v>
      </c>
      <c r="J833" s="455">
        <f t="array" ref="J833">IFERROR(INDEX('Retirement Calculator'!K:K,MATCH('Lorri 401b'!N833,'Retirement Calculator'!A:A,0),0),0)</f>
        <v>16520.094745597391</v>
      </c>
      <c r="K833" s="455">
        <f t="shared" ca="1" si="79"/>
        <v>47649.193543964066</v>
      </c>
      <c r="L833" s="455">
        <f t="shared" ca="1" si="80"/>
        <v>11483455.644095339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11483455.644095339</v>
      </c>
      <c r="J834" s="455">
        <f t="array" ref="J834">IFERROR(INDEX('Retirement Calculator'!K:K,MATCH('Lorri 401b'!N834,'Retirement Calculator'!A:A,0),0),0)</f>
        <v>16520.094745597391</v>
      </c>
      <c r="K834" s="455">
        <f t="shared" ca="1" si="79"/>
        <v>47778.898122290593</v>
      </c>
      <c r="L834" s="455">
        <f t="shared" ca="1" si="80"/>
        <v>11514714.447472032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11514714.447472032</v>
      </c>
      <c r="J835" s="455">
        <f t="array" ref="J835">IFERROR(INDEX('Retirement Calculator'!K:K,MATCH('Lorri 401b'!N835,'Retirement Calculator'!A:A,0),0),0)</f>
        <v>16520.094745597391</v>
      </c>
      <c r="K835" s="455">
        <f t="shared" ca="1" si="79"/>
        <v>47909.143136360144</v>
      </c>
      <c r="L835" s="455">
        <f t="shared" ca="1" si="80"/>
        <v>11546103.495862795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11546103.495862795</v>
      </c>
      <c r="J836" s="455">
        <f t="array" ref="J836">IFERROR(INDEX('Retirement Calculator'!K:K,MATCH('Lorri 401b'!N836,'Retirement Calculator'!A:A,0),0),0)</f>
        <v>16520.094745597391</v>
      </c>
      <c r="K836" s="455">
        <f t="shared" ca="1" si="79"/>
        <v>48039.930837988322</v>
      </c>
      <c r="L836" s="455">
        <f t="shared" ca="1" si="80"/>
        <v>11577623.331955187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11577623.331955187</v>
      </c>
      <c r="J837" s="455">
        <f t="array" ref="J837">IFERROR(INDEX('Retirement Calculator'!K:K,MATCH('Lorri 401b'!N837,'Retirement Calculator'!A:A,0),0),0)</f>
        <v>16520.094745597391</v>
      </c>
      <c r="K837" s="455">
        <f t="shared" ca="1" si="79"/>
        <v>48171.26348837329</v>
      </c>
      <c r="L837" s="455">
        <f t="shared" ca="1" si="80"/>
        <v>11609274.500697963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11609274.500697963</v>
      </c>
      <c r="J838" s="455">
        <f t="array" ref="J838">IFERROR(INDEX('Retirement Calculator'!K:K,MATCH('Lorri 401b'!N838,'Retirement Calculator'!A:A,0),0),0)</f>
        <v>16520.094745597391</v>
      </c>
      <c r="K838" s="455">
        <f t="shared" ca="1" si="79"/>
        <v>48303.143358134861</v>
      </c>
      <c r="L838" s="455">
        <f t="shared" ca="1" si="80"/>
        <v>11641057.549310502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11641057.549310502</v>
      </c>
      <c r="J839" s="455">
        <f t="array" ref="J839">IFERROR(INDEX('Retirement Calculator'!K:K,MATCH('Lorri 401b'!N839,'Retirement Calculator'!A:A,0),0),0)</f>
        <v>16520.094745597391</v>
      </c>
      <c r="K839" s="455">
        <f t="shared" ca="1" si="79"/>
        <v>48435.57272735377</v>
      </c>
      <c r="L839" s="455">
        <f t="shared" ca="1" si="80"/>
        <v>11672973.027292259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11672973.027292259</v>
      </c>
      <c r="J840" s="455">
        <f t="array" ref="J840">IFERROR(INDEX('Retirement Calculator'!K:K,MATCH('Lorri 401b'!N840,'Retirement Calculator'!A:A,0),0),0)</f>
        <v>16520.094745597391</v>
      </c>
      <c r="K840" s="455">
        <f t="shared" ca="1" si="79"/>
        <v>48568.553885611094</v>
      </c>
      <c r="L840" s="455">
        <f t="shared" ca="1" si="80"/>
        <v>11705021.486432273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11705021.486432273</v>
      </c>
      <c r="J841" s="455">
        <f t="array" ref="J841">IFERROR(INDEX('Retirement Calculator'!K:K,MATCH('Lorri 401b'!N841,'Retirement Calculator'!A:A,0),0),0)</f>
        <v>16520.094745597391</v>
      </c>
      <c r="K841" s="455">
        <f t="shared" ca="1" si="79"/>
        <v>48702.089132027817</v>
      </c>
      <c r="L841" s="455">
        <f t="shared" ca="1" si="80"/>
        <v>11737203.480818704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11737203.480818704</v>
      </c>
      <c r="J842" s="455">
        <f t="array" ref="J842">IFERROR(INDEX('Retirement Calculator'!K:K,MATCH('Lorri 401b'!N842,'Retirement Calculator'!A:A,0),0),0)</f>
        <v>16520.094745597391</v>
      </c>
      <c r="K842" s="455">
        <f t="shared" ca="1" si="79"/>
        <v>48836.180775304609</v>
      </c>
      <c r="L842" s="455">
        <f t="shared" ca="1" si="80"/>
        <v>11769519.566848412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11769519.566848412</v>
      </c>
      <c r="J843" s="455">
        <f t="array" ref="J843">IFERROR(INDEX('Retirement Calculator'!K:K,MATCH('Lorri 401b'!N843,'Retirement Calculator'!A:A,0),0),0)</f>
        <v>16520.094745597391</v>
      </c>
      <c r="K843" s="455">
        <f t="shared" ca="1" si="79"/>
        <v>48970.831133761727</v>
      </c>
      <c r="L843" s="455">
        <f t="shared" ca="1" si="80"/>
        <v>11801970.303236578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11801970.303236578</v>
      </c>
      <c r="J844" s="455">
        <f t="array" ref="J844">IFERROR(INDEX('Retirement Calculator'!K:K,MATCH('Lorri 401b'!N844,'Retirement Calculator'!A:A,0),0),0)</f>
        <v>16520.094745597391</v>
      </c>
      <c r="K844" s="455">
        <f t="shared" ca="1" si="79"/>
        <v>49106.042535379085</v>
      </c>
      <c r="L844" s="455">
        <f t="shared" ca="1" si="80"/>
        <v>11834556.25102636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11834556.25102636</v>
      </c>
      <c r="J845" s="455">
        <f t="array" ref="J845">IFERROR(INDEX('Retirement Calculator'!K:K,MATCH('Lorri 401b'!N845,'Retirement Calculator'!A:A,0),0),0)</f>
        <v>16520.094745597391</v>
      </c>
      <c r="K845" s="455">
        <f t="shared" ca="1" si="79"/>
        <v>49241.81731783651</v>
      </c>
      <c r="L845" s="455">
        <f t="shared" ca="1" si="80"/>
        <v>11867277.973598599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11867277.973598599</v>
      </c>
      <c r="J846" s="455">
        <f t="array" ref="J846">IFERROR(INDEX('Retirement Calculator'!K:K,MATCH('Lorri 401b'!N846,'Retirement Calculator'!A:A,0),0),0)</f>
        <v>16520.094745597391</v>
      </c>
      <c r="K846" s="455">
        <f t="shared" ca="1" si="79"/>
        <v>49378.157828554176</v>
      </c>
      <c r="L846" s="455">
        <f t="shared" ca="1" si="80"/>
        <v>11900136.036681557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11900136.036681557</v>
      </c>
      <c r="J847" s="455">
        <f t="array" ref="J847">IFERROR(INDEX('Retirement Calculator'!K:K,MATCH('Lorri 401b'!N847,'Retirement Calculator'!A:A,0),0),0)</f>
        <v>16520.094745597391</v>
      </c>
      <c r="K847" s="455">
        <f t="shared" ca="1" si="79"/>
        <v>49515.066424733166</v>
      </c>
      <c r="L847" s="455">
        <f t="shared" ca="1" si="80"/>
        <v>11933131.008360693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11933131.008360693</v>
      </c>
      <c r="J848" s="455">
        <f t="array" ref="J848">IFERROR(INDEX('Retirement Calculator'!K:K,MATCH('Lorri 401b'!N848,'Retirement Calculator'!A:A,0),0),0)</f>
        <v>16520.094745597391</v>
      </c>
      <c r="K848" s="455">
        <f t="shared" ca="1" si="79"/>
        <v>49652.545473396232</v>
      </c>
      <c r="L848" s="455">
        <f t="shared" ca="1" si="80"/>
        <v>11966263.459088493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11966263.459088493</v>
      </c>
      <c r="J849" s="455">
        <f t="array" ref="J849">IFERROR(INDEX('Retirement Calculator'!K:K,MATCH('Lorri 401b'!N849,'Retirement Calculator'!A:A,0),0),0)</f>
        <v>16520.094745597391</v>
      </c>
      <c r="K849" s="455">
        <f t="shared" ca="1" si="79"/>
        <v>49790.597351428733</v>
      </c>
      <c r="L849" s="455">
        <f t="shared" ca="1" si="80"/>
        <v>11999533.961694324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11999533.961694324</v>
      </c>
      <c r="J850" s="455">
        <f t="array" ref="J850">IFERROR(INDEX('Retirement Calculator'!K:K,MATCH('Lorri 401b'!N850,'Retirement Calculator'!A:A,0),0),0)</f>
        <v>16520.094745597391</v>
      </c>
      <c r="K850" s="455">
        <f t="shared" ca="1" si="79"/>
        <v>49929.2244456197</v>
      </c>
      <c r="L850" s="455">
        <f t="shared" ca="1" si="80"/>
        <v>12032943.091394348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12032943.091394348</v>
      </c>
      <c r="J851" s="455">
        <f t="array" ref="J851">IFERROR(INDEX('Retirement Calculator'!K:K,MATCH('Lorri 401b'!N851,'Retirement Calculator'!A:A,0),0),0)</f>
        <v>16520.094745597391</v>
      </c>
      <c r="K851" s="455">
        <f t="shared" ca="1" si="79"/>
        <v>50068.429152703131</v>
      </c>
      <c r="L851" s="455">
        <f t="shared" ca="1" si="80"/>
        <v>12066491.425801454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12066491.425801454</v>
      </c>
      <c r="J852" s="455">
        <f t="array" ref="J852">IFERROR(INDEX('Retirement Calculator'!K:K,MATCH('Lorri 401b'!N852,'Retirement Calculator'!A:A,0),0),0)</f>
        <v>16520.094745597391</v>
      </c>
      <c r="K852" s="455">
        <f t="shared" ca="1" si="79"/>
        <v>50208.213879399402</v>
      </c>
      <c r="L852" s="455">
        <f t="shared" ca="1" si="80"/>
        <v>12100179.544935256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12100179.544935256</v>
      </c>
      <c r="J853" s="455">
        <f t="array" ref="J853">IFERROR(INDEX('Retirement Calculator'!K:K,MATCH('Lorri 401b'!N853,'Retirement Calculator'!A:A,0),0),0)</f>
        <v>16520.094745597391</v>
      </c>
      <c r="K853" s="455">
        <f t="shared" ca="1" si="79"/>
        <v>50348.581042456914</v>
      </c>
      <c r="L853" s="455">
        <f t="shared" ca="1" si="80"/>
        <v>12134008.031232117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12134008.031232117</v>
      </c>
      <c r="J854" s="455">
        <f t="array" ref="J854">IFERROR(INDEX('Retirement Calculator'!K:K,MATCH('Lorri 401b'!N854,'Retirement Calculator'!A:A,0),0),0)</f>
        <v>16520.094745597391</v>
      </c>
      <c r="K854" s="455">
        <f t="shared" ca="1" si="79"/>
        <v>50489.533068693832</v>
      </c>
      <c r="L854" s="455">
        <f t="shared" ca="1" si="80"/>
        <v>12167977.469555214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12167977.469555214</v>
      </c>
      <c r="J855" s="455">
        <f t="array" ref="J855">IFERROR(INDEX('Retirement Calculator'!K:K,MATCH('Lorri 401b'!N855,'Retirement Calculator'!A:A,0),0),0)</f>
        <v>16520.094745597391</v>
      </c>
      <c r="K855" s="455">
        <f t="shared" ca="1" si="79"/>
        <v>50631.072395040072</v>
      </c>
      <c r="L855" s="455">
        <f t="shared" ca="1" si="80"/>
        <v>12202088.447204657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12202088.447204657</v>
      </c>
      <c r="J856" s="455">
        <f t="array" ref="J856">IFERROR(INDEX('Retirement Calculator'!K:K,MATCH('Lorri 401b'!N856,'Retirement Calculator'!A:A,0),0),0)</f>
        <v>16520.094745597391</v>
      </c>
      <c r="K856" s="455">
        <f t="shared" ca="1" si="79"/>
        <v>50773.201468579413</v>
      </c>
      <c r="L856" s="455">
        <f t="shared" ca="1" si="80"/>
        <v>12236341.553927639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12236341.553927639</v>
      </c>
      <c r="J857" s="455">
        <f t="array" ref="J857">IFERROR(INDEX('Retirement Calculator'!K:K,MATCH('Lorri 401b'!N857,'Retirement Calculator'!A:A,0),0),0)</f>
        <v>16520.094745597391</v>
      </c>
      <c r="K857" s="455">
        <f t="shared" ca="1" si="79"/>
        <v>50915.922746591845</v>
      </c>
      <c r="L857" s="455">
        <f t="shared" ca="1" si="80"/>
        <v>12270737.381928634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12270737.381928634</v>
      </c>
      <c r="J858" s="455">
        <f t="array" ref="J858">IFERROR(INDEX('Retirement Calculator'!K:K,MATCH('Lorri 401b'!N858,'Retirement Calculator'!A:A,0),0),0)</f>
        <v>16520.094745597391</v>
      </c>
      <c r="K858" s="455">
        <f t="shared" ca="1" si="79"/>
        <v>51059.238696595989</v>
      </c>
      <c r="L858" s="455">
        <f t="shared" ca="1" si="80"/>
        <v>12305276.525879633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12305276.525879633</v>
      </c>
      <c r="J859" s="455">
        <f t="array" ref="J859">IFERROR(INDEX('Retirement Calculator'!K:K,MATCH('Lorri 401b'!N859,'Retirement Calculator'!A:A,0),0),0)</f>
        <v>16520.094745597391</v>
      </c>
      <c r="K859" s="455">
        <f t="shared" ca="1" si="79"/>
        <v>51203.151796391816</v>
      </c>
      <c r="L859" s="455">
        <f t="shared" ca="1" si="80"/>
        <v>12339959.582930427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12339959.582930427</v>
      </c>
      <c r="J860" s="455">
        <f t="array" ref="J860">IFERROR(INDEX('Retirement Calculator'!K:K,MATCH('Lorri 401b'!N860,'Retirement Calculator'!A:A,0),0),0)</f>
        <v>16520.094745597391</v>
      </c>
      <c r="K860" s="455">
        <f t="shared" ca="1" si="79"/>
        <v>51347.66453410346</v>
      </c>
      <c r="L860" s="455">
        <f t="shared" ca="1" si="80"/>
        <v>12374787.152718933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12374787.152718933</v>
      </c>
      <c r="J861" s="455">
        <f t="array" ref="J861">IFERROR(INDEX('Retirement Calculator'!K:K,MATCH('Lorri 401b'!N861,'Retirement Calculator'!A:A,0),0),0)</f>
        <v>16520.094745597391</v>
      </c>
      <c r="K861" s="455">
        <f t="shared" ca="1" si="79"/>
        <v>51492.779408222232</v>
      </c>
      <c r="L861" s="455">
        <f t="shared" ca="1" si="80"/>
        <v>12409759.837381558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12409759.837381558</v>
      </c>
      <c r="J862" s="455">
        <f t="array" ref="J862">IFERROR(INDEX('Retirement Calculator'!K:K,MATCH('Lorri 401b'!N862,'Retirement Calculator'!A:A,0),0),0)</f>
        <v>16520.094745597391</v>
      </c>
      <c r="K862" s="455">
        <f t="shared" ca="1" si="79"/>
        <v>51638.498927649838</v>
      </c>
      <c r="L862" s="455">
        <f t="shared" ca="1" si="80"/>
        <v>12444878.241563611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12444878.241563611</v>
      </c>
      <c r="J863" s="455">
        <f t="array" ref="J863">IFERROR(INDEX('Retirement Calculator'!K:K,MATCH('Lorri 401b'!N863,'Retirement Calculator'!A:A,0),0),0)</f>
        <v>16520.094745597391</v>
      </c>
      <c r="K863" s="455">
        <f t="shared" ca="1" si="79"/>
        <v>51784.825611741726</v>
      </c>
      <c r="L863" s="455">
        <f t="shared" ca="1" si="80"/>
        <v>12480142.972429756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12480142.972429756</v>
      </c>
      <c r="J864" s="455">
        <f t="array" ref="J864">IFERROR(INDEX('Retirement Calculator'!K:K,MATCH('Lorri 401b'!N864,'Retirement Calculator'!A:A,0),0),0)</f>
        <v>16520.094745597391</v>
      </c>
      <c r="K864" s="455">
        <f t="shared" ca="1" si="79"/>
        <v>51931.761990350664</v>
      </c>
      <c r="L864" s="455">
        <f t="shared" ca="1" si="80"/>
        <v>12515554.639674509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12515554.639674509</v>
      </c>
      <c r="J865" s="455">
        <f t="array" ref="J865">IFERROR(INDEX('Retirement Calculator'!K:K,MATCH('Lorri 401b'!N865,'Retirement Calculator'!A:A,0),0),0)</f>
        <v>16520.094745597391</v>
      </c>
      <c r="K865" s="455">
        <f t="shared" ca="1" si="79"/>
        <v>52079.310603870465</v>
      </c>
      <c r="L865" s="455">
        <f t="shared" ca="1" si="80"/>
        <v>12551113.855532782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12551113.855532782</v>
      </c>
      <c r="J866" s="455">
        <f t="array" ref="J866">IFERROR(INDEX('Retirement Calculator'!K:K,MATCH('Lorri 401b'!N866,'Retirement Calculator'!A:A,0),0),0)</f>
        <v>16520.094745597391</v>
      </c>
      <c r="K866" s="455">
        <f t="shared" ca="1" si="79"/>
        <v>52227.474003279938</v>
      </c>
      <c r="L866" s="455">
        <f t="shared" ca="1" si="80"/>
        <v>12586821.234790465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12586821.234790465</v>
      </c>
      <c r="J867" s="455">
        <f t="array" ref="J867">IFERROR(INDEX('Retirement Calculator'!K:K,MATCH('Lorri 401b'!N867,'Retirement Calculator'!A:A,0),0),0)</f>
        <v>16520.094745597391</v>
      </c>
      <c r="K867" s="455">
        <f t="shared" ca="1" si="79"/>
        <v>52376.254750186949</v>
      </c>
      <c r="L867" s="455">
        <f t="shared" ca="1" si="80"/>
        <v>12622677.394795055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12622677.394795055</v>
      </c>
      <c r="J868" s="455">
        <f t="array" ref="J868">IFERROR(INDEX('Retirement Calculator'!K:K,MATCH('Lorri 401b'!N868,'Retirement Calculator'!A:A,0),0),0)</f>
        <v>16520.094745597391</v>
      </c>
      <c r="K868" s="455">
        <f t="shared" ca="1" si="79"/>
        <v>52525.655416872738</v>
      </c>
      <c r="L868" s="455">
        <f t="shared" ca="1" si="80"/>
        <v>12658682.95546633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12658682.95546633</v>
      </c>
      <c r="J869" s="455">
        <f t="array" ref="J869">IFERROR(INDEX('Retirement Calculator'!K:K,MATCH('Lorri 401b'!N869,'Retirement Calculator'!A:A,0),0),0)</f>
        <v>16520.094745597391</v>
      </c>
      <c r="K869" s="455">
        <f t="shared" ca="1" si="79"/>
        <v>52675.678586336384</v>
      </c>
      <c r="L869" s="455">
        <f t="shared" ca="1" si="80"/>
        <v>12694838.539307069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12694838.539307069</v>
      </c>
      <c r="J870" s="455">
        <f t="array" ref="J870">IFERROR(INDEX('Retirement Calculator'!K:K,MATCH('Lorri 401b'!N870,'Retirement Calculator'!A:A,0),0),0)</f>
        <v>16520.094745597391</v>
      </c>
      <c r="K870" s="455">
        <f t="shared" ca="1" si="79"/>
        <v>52826.326852339465</v>
      </c>
      <c r="L870" s="455">
        <f t="shared" ca="1" si="80"/>
        <v>12731144.771413812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12731144.771413812</v>
      </c>
      <c r="J871" s="455">
        <f t="array" ref="J871">IFERROR(INDEX('Retirement Calculator'!K:K,MATCH('Lorri 401b'!N871,'Retirement Calculator'!A:A,0),0),0)</f>
        <v>16520.094745597391</v>
      </c>
      <c r="K871" s="455">
        <f t="shared" ca="1" si="79"/>
        <v>52977.602819450898</v>
      </c>
      <c r="L871" s="455">
        <f t="shared" ca="1" si="80"/>
        <v>12767602.279487666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12767602.279487666</v>
      </c>
      <c r="J872" s="455">
        <f t="array" ref="J872">IFERROR(INDEX('Retirement Calculator'!K:K,MATCH('Lorri 401b'!N872,'Retirement Calculator'!A:A,0),0),0)</f>
        <v>16520.094745597391</v>
      </c>
      <c r="K872" s="455">
        <f t="shared" ca="1" si="79"/>
        <v>53129.50910309195</v>
      </c>
      <c r="L872" s="455">
        <f t="shared" ca="1" si="80"/>
        <v>12804211.69384516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12804211.69384516</v>
      </c>
      <c r="J873" s="455">
        <f t="array" ref="J873">IFERROR(INDEX('Retirement Calculator'!K:K,MATCH('Lorri 401b'!N873,'Retirement Calculator'!A:A,0),0),0)</f>
        <v>16520.094745597391</v>
      </c>
      <c r="K873" s="455">
        <f t="shared" ca="1" si="79"/>
        <v>53282.048329581514</v>
      </c>
      <c r="L873" s="455">
        <f t="shared" ca="1" si="80"/>
        <v>12840973.647429146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12840973.647429146</v>
      </c>
      <c r="J874" s="455">
        <f t="array" ref="J874">IFERROR(INDEX('Retirement Calculator'!K:K,MATCH('Lorri 401b'!N874,'Retirement Calculator'!A:A,0),0),0)</f>
        <v>16520.094745597391</v>
      </c>
      <c r="K874" s="455">
        <f t="shared" ca="1" si="79"/>
        <v>53435.223136181456</v>
      </c>
      <c r="L874" s="455">
        <f t="shared" ca="1" si="80"/>
        <v>12877888.77581973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12877888.77581973</v>
      </c>
      <c r="J875" s="455">
        <f t="array" ref="J875">IFERROR(INDEX('Retirement Calculator'!K:K,MATCH('Lorri 401b'!N875,'Retirement Calculator'!A:A,0),0),0)</f>
        <v>16520.094745597391</v>
      </c>
      <c r="K875" s="455">
        <f t="shared" ca="1" si="79"/>
        <v>53589.036171142223</v>
      </c>
      <c r="L875" s="455">
        <f t="shared" ca="1" si="80"/>
        <v>12914957.717245275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12914957.717245275</v>
      </c>
      <c r="J876" s="455">
        <f t="array" ref="J876">IFERROR(INDEX('Retirement Calculator'!K:K,MATCH('Lorri 401b'!N876,'Retirement Calculator'!A:A,0),0),0)</f>
        <v>16520.094745597391</v>
      </c>
      <c r="K876" s="455">
        <f t="shared" ca="1" si="79"/>
        <v>53743.49009374866</v>
      </c>
      <c r="L876" s="455">
        <f t="shared" ca="1" si="80"/>
        <v>12952181.112593427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12952181.112593427</v>
      </c>
      <c r="J877" s="455">
        <f t="array" ref="J877">IFERROR(INDEX('Retirement Calculator'!K:K,MATCH('Lorri 401b'!N877,'Retirement Calculator'!A:A,0),0),0)</f>
        <v>16520.094745597391</v>
      </c>
      <c r="K877" s="455">
        <f t="shared" ca="1" si="79"/>
        <v>53898.587574365956</v>
      </c>
      <c r="L877" s="455">
        <f t="shared" ca="1" si="80"/>
        <v>12989559.605422197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12989559.605422197</v>
      </c>
      <c r="J878" s="455">
        <f t="array" ref="J878">IFERROR(INDEX('Retirement Calculator'!K:K,MATCH('Lorri 401b'!N878,'Retirement Calculator'!A:A,0),0),0)</f>
        <v>16520.094745597391</v>
      </c>
      <c r="K878" s="455">
        <f t="shared" ca="1" si="79"/>
        <v>54054.331294485833</v>
      </c>
      <c r="L878" s="455">
        <f t="shared" ca="1" si="80"/>
        <v>13027093.841971086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13027093.841971086</v>
      </c>
      <c r="J879" s="455">
        <f t="array" ref="J879">IFERROR(INDEX('Retirement Calculator'!K:K,MATCH('Lorri 401b'!N879,'Retirement Calculator'!A:A,0),0),0)</f>
        <v>16520.094745597391</v>
      </c>
      <c r="K879" s="455">
        <f t="shared" ca="1" si="79"/>
        <v>54210.723946772872</v>
      </c>
      <c r="L879" s="455">
        <f t="shared" ca="1" si="80"/>
        <v>13064784.471172262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13064784.471172262</v>
      </c>
      <c r="J880" s="455">
        <f t="array" ref="J880">IFERROR(INDEX('Retirement Calculator'!K:K,MATCH('Lorri 401b'!N880,'Retirement Calculator'!A:A,0),0),0)</f>
        <v>16520.094745597391</v>
      </c>
      <c r="K880" s="455">
        <f t="shared" ca="1" si="79"/>
        <v>54367.768235111107</v>
      </c>
      <c r="L880" s="455">
        <f t="shared" ca="1" si="80"/>
        <v>13102632.144661777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13102632.144661777</v>
      </c>
      <c r="J881" s="455">
        <f t="array" ref="J881">IFERROR(INDEX('Retirement Calculator'!K:K,MATCH('Lorri 401b'!N881,'Retirement Calculator'!A:A,0),0),0)</f>
        <v>16520.094745597391</v>
      </c>
      <c r="K881" s="455">
        <f t="shared" ca="1" si="79"/>
        <v>54525.466874650745</v>
      </c>
      <c r="L881" s="455">
        <f t="shared" ca="1" si="80"/>
        <v>13140637.516790831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13140637.516790831</v>
      </c>
      <c r="J882" s="455">
        <f t="array" ref="J882">IFERROR(INDEX('Retirement Calculator'!K:K,MATCH('Lorri 401b'!N882,'Retirement Calculator'!A:A,0),0),0)</f>
        <v>16520.094745597391</v>
      </c>
      <c r="K882" s="455">
        <f t="shared" ca="1" si="79"/>
        <v>54683.82259185514</v>
      </c>
      <c r="L882" s="455">
        <f t="shared" ca="1" si="80"/>
        <v>13178801.244637089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13178801.244637089</v>
      </c>
      <c r="J883" s="455">
        <f t="array" ref="J883">IFERROR(INDEX('Retirement Calculator'!K:K,MATCH('Lorri 401b'!N883,'Retirement Calculator'!A:A,0),0),0)</f>
        <v>16520.094745597391</v>
      </c>
      <c r="K883" s="455">
        <f t="shared" ca="1" si="79"/>
        <v>54842.838124547889</v>
      </c>
      <c r="L883" s="455">
        <f t="shared" ca="1" si="80"/>
        <v>13217123.988016039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13217123.988016039</v>
      </c>
      <c r="J884" s="455">
        <f t="array" ref="J884">IFERROR(INDEX('Retirement Calculator'!K:K,MATCH('Lorri 401b'!N884,'Retirement Calculator'!A:A,0),0),0)</f>
        <v>16520.094745597391</v>
      </c>
      <c r="K884" s="455">
        <f t="shared" ca="1" si="79"/>
        <v>55002.516221960177</v>
      </c>
      <c r="L884" s="455">
        <f t="shared" ca="1" si="80"/>
        <v>13255606.409492403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13255606.409492403</v>
      </c>
      <c r="J885" s="455">
        <f t="array" ref="J885">IFERROR(INDEX('Retirement Calculator'!K:K,MATCH('Lorri 401b'!N885,'Retirement Calculator'!A:A,0),0),0)</f>
        <v>16520.094745597391</v>
      </c>
      <c r="K885" s="455">
        <f t="shared" ca="1" si="79"/>
        <v>55162.859644778357</v>
      </c>
      <c r="L885" s="455">
        <f t="shared" ca="1" si="80"/>
        <v>13294249.174391584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13294249.174391584</v>
      </c>
      <c r="J886" s="455">
        <f t="array" ref="J886">IFERROR(INDEX('Retirement Calculator'!K:K,MATCH('Lorri 401b'!N886,'Retirement Calculator'!A:A,0),0),0)</f>
        <v>16520.094745597391</v>
      </c>
      <c r="K886" s="455">
        <f t="shared" ca="1" si="79"/>
        <v>55323.871165191616</v>
      </c>
      <c r="L886" s="455">
        <f t="shared" ca="1" si="80"/>
        <v>13333052.950811179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13333052.950811179</v>
      </c>
      <c r="J887" s="455">
        <f t="array" ref="J887">IFERROR(INDEX('Retirement Calculator'!K:K,MATCH('Lorri 401b'!N887,'Retirement Calculator'!A:A,0),0),0)</f>
        <v>16520.094745597391</v>
      </c>
      <c r="K887" s="455">
        <f t="shared" ca="1" si="79"/>
        <v>55485.553566939932</v>
      </c>
      <c r="L887" s="455">
        <f t="shared" ca="1" si="80"/>
        <v>13372018.409632523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13372018.409632523</v>
      </c>
      <c r="J888" s="455">
        <f t="array" ref="J888">IFERROR(INDEX('Retirement Calculator'!K:K,MATCH('Lorri 401b'!N888,'Retirement Calculator'!A:A,0),0),0)</f>
        <v>16520.094745597391</v>
      </c>
      <c r="K888" s="455">
        <f t="shared" ca="1" si="79"/>
        <v>55647.90964536219</v>
      </c>
      <c r="L888" s="455">
        <f t="shared" ca="1" si="80"/>
        <v>13411146.224532288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13411146.224532288</v>
      </c>
      <c r="J889" s="455">
        <f t="array" ref="J889">IFERROR(INDEX('Retirement Calculator'!K:K,MATCH('Lorri 401b'!N889,'Retirement Calculator'!A:A,0),0),0)</f>
        <v>16520.094745597391</v>
      </c>
      <c r="K889" s="455">
        <f t="shared" ca="1" si="79"/>
        <v>55810.942207444547</v>
      </c>
      <c r="L889" s="455">
        <f t="shared" ca="1" si="80"/>
        <v>13450437.071994135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13450437.071994135</v>
      </c>
      <c r="J890" s="455">
        <f t="array" ref="J890">IFERROR(INDEX('Retirement Calculator'!K:K,MATCH('Lorri 401b'!N890,'Retirement Calculator'!A:A,0),0),0)</f>
        <v>16520.094745597391</v>
      </c>
      <c r="K890" s="455">
        <f t="shared" ca="1" si="79"/>
        <v>55974.654071868907</v>
      </c>
      <c r="L890" s="455">
        <f t="shared" ca="1" si="80"/>
        <v>13489891.631320408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13489891.631320408</v>
      </c>
      <c r="J891" s="455">
        <f t="array" ref="J891">IFERROR(INDEX('Retirement Calculator'!K:K,MATCH('Lorri 401b'!N891,'Retirement Calculator'!A:A,0),0),0)</f>
        <v>16520.094745597391</v>
      </c>
      <c r="K891" s="455">
        <f t="shared" ca="1" si="79"/>
        <v>56139.048069061711</v>
      </c>
      <c r="L891" s="455">
        <f t="shared" ca="1" si="80"/>
        <v>13529510.584643872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13529510.584643872</v>
      </c>
      <c r="J892" s="455">
        <f t="array" ref="J892">IFERROR(INDEX('Retirement Calculator'!K:K,MATCH('Lorri 401b'!N892,'Retirement Calculator'!A:A,0),0),0)</f>
        <v>16520.094745597391</v>
      </c>
      <c r="K892" s="455">
        <f t="shared" ca="1" si="79"/>
        <v>56304.127041242813</v>
      </c>
      <c r="L892" s="455">
        <f t="shared" ca="1" si="80"/>
        <v>13569294.616939519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13569294.616939519</v>
      </c>
      <c r="J893" s="455">
        <f t="array" ref="J893">IFERROR(INDEX('Retirement Calculator'!K:K,MATCH('Lorri 401b'!N893,'Retirement Calculator'!A:A,0),0),0)</f>
        <v>16520.094745597391</v>
      </c>
      <c r="K893" s="455">
        <f t="shared" ca="1" si="79"/>
        <v>56469.893842474674</v>
      </c>
      <c r="L893" s="455">
        <f t="shared" ca="1" si="80"/>
        <v>13609244.416036397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13609244.416036397</v>
      </c>
      <c r="J894" s="455">
        <f t="array" ref="J894">IFERROR(INDEX('Retirement Calculator'!K:K,MATCH('Lorri 401b'!N894,'Retirement Calculator'!A:A,0),0),0)</f>
        <v>16520.094745597391</v>
      </c>
      <c r="K894" s="455">
        <f t="shared" ca="1" si="79"/>
        <v>56636.351338711669</v>
      </c>
      <c r="L894" s="455">
        <f t="shared" ca="1" si="80"/>
        <v>13649360.672629513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13649360.672629513</v>
      </c>
      <c r="J895" s="455">
        <f t="array" ref="J895">IFERROR(INDEX('Retirement Calculator'!K:K,MATCH('Lorri 401b'!N895,'Retirement Calculator'!A:A,0),0),0)</f>
        <v>16520.094745597391</v>
      </c>
      <c r="K895" s="455">
        <f t="shared" ca="1" si="79"/>
        <v>56803.50240784965</v>
      </c>
      <c r="L895" s="455">
        <f t="shared" ca="1" si="80"/>
        <v>13689644.080291765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13689644.080291765</v>
      </c>
      <c r="J896" s="455">
        <f t="array" ref="J896">IFERROR(INDEX('Retirement Calculator'!K:K,MATCH('Lorri 401b'!N896,'Retirement Calculator'!A:A,0),0),0)</f>
        <v>16520.094745597391</v>
      </c>
      <c r="K896" s="455">
        <f t="shared" ca="1" si="79"/>
        <v>56971.349939775697</v>
      </c>
      <c r="L896" s="455">
        <f t="shared" ca="1" si="80"/>
        <v>13730095.335485945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13730095.335485945</v>
      </c>
      <c r="J897" s="455">
        <f t="array" ref="J897">IFERROR(INDEX('Retirement Calculator'!K:K,MATCH('Lorri 401b'!N897,'Retirement Calculator'!A:A,0),0),0)</f>
        <v>16520.094745597391</v>
      </c>
      <c r="K897" s="455">
        <f t="shared" ca="1" si="79"/>
        <v>57139.896836418113</v>
      </c>
      <c r="L897" s="455">
        <f t="shared" ca="1" si="80"/>
        <v>13770715.137576766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13770715.137576766</v>
      </c>
      <c r="J898" s="455">
        <f t="array" ref="J898">IFERROR(INDEX('Retirement Calculator'!K:K,MATCH('Lorri 401b'!N898,'Retirement Calculator'!A:A,0),0),0)</f>
        <v>16520.094745597391</v>
      </c>
      <c r="K898" s="455">
        <f t="shared" ca="1" si="79"/>
        <v>57309.146011796533</v>
      </c>
      <c r="L898" s="455">
        <f t="shared" ca="1" si="80"/>
        <v>13811504.188842965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13811504.188842965</v>
      </c>
      <c r="J899" s="455">
        <f t="array" ref="J899">IFERROR(INDEX('Retirement Calculator'!K:K,MATCH('Lorri 401b'!N899,'Retirement Calculator'!A:A,0),0),0)</f>
        <v>16520.094745597391</v>
      </c>
      <c r="K899" s="455">
        <f t="shared" ca="1" si="79"/>
        <v>57479.100392072374</v>
      </c>
      <c r="L899" s="455">
        <f t="shared" ca="1" si="80"/>
        <v>13852463.19448944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13852463.19448944</v>
      </c>
      <c r="J900" s="455">
        <f t="array" ref="J900">IFERROR(INDEX('Retirement Calculator'!K:K,MATCH('Lorri 401b'!N900,'Retirement Calculator'!A:A,0),0),0)</f>
        <v>16520.094745597391</v>
      </c>
      <c r="K900" s="455">
        <f t="shared" ca="1" si="79"/>
        <v>57649.762915599356</v>
      </c>
      <c r="L900" s="455">
        <f t="shared" ca="1" si="80"/>
        <v>13893592.862659443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13893592.862659443</v>
      </c>
      <c r="J901" s="455">
        <f t="array" ref="J901">IFERROR(INDEX('Retirement Calculator'!K:K,MATCH('Lorri 401b'!N901,'Retirement Calculator'!A:A,0),0),0)</f>
        <v>16520.094745597391</v>
      </c>
      <c r="K901" s="455">
        <f t="shared" ca="1" si="79"/>
        <v>57821.136532974364</v>
      </c>
      <c r="L901" s="455">
        <f t="shared" ca="1" si="80"/>
        <v>13934893.90444682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13934893.90444682</v>
      </c>
      <c r="J902" s="455">
        <f t="array" ref="J902">IFERROR(INDEX('Retirement Calculator'!K:K,MATCH('Lorri 401b'!N902,'Retirement Calculator'!A:A,0),0),0)</f>
        <v>16520.094745597391</v>
      </c>
      <c r="K902" s="455">
        <f t="shared" ca="1" si="79"/>
        <v>57993.224207088439</v>
      </c>
      <c r="L902" s="455">
        <f t="shared" ca="1" si="80"/>
        <v>13976367.033908311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13976367.033908311</v>
      </c>
      <c r="J903" s="455">
        <f t="array" ref="J903">IFERROR(INDEX('Retirement Calculator'!K:K,MATCH('Lorri 401b'!N903,'Retirement Calculator'!A:A,0),0),0)</f>
        <v>16520.094745597391</v>
      </c>
      <c r="K903" s="455">
        <f t="shared" ca="1" si="79"/>
        <v>58166.028913177979</v>
      </c>
      <c r="L903" s="455">
        <f t="shared" ca="1" si="80"/>
        <v>14018012.968075892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14018012.968075892</v>
      </c>
      <c r="J904" s="455">
        <f t="array" ref="J904">IFERROR(INDEX('Retirement Calculator'!K:K,MATCH('Lorri 401b'!N904,'Retirement Calculator'!A:A,0),0),0)</f>
        <v>16520.094745597391</v>
      </c>
      <c r="K904" s="455">
        <f t="shared" ca="1" si="79"/>
        <v>58339.553638876227</v>
      </c>
      <c r="L904" s="455">
        <f t="shared" ca="1" si="80"/>
        <v>14059832.426969171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14059832.426969171</v>
      </c>
      <c r="J905" s="455">
        <f t="array" ref="J905">IFERROR(INDEX('Retirement Calculator'!K:K,MATCH('Lorri 401b'!N905,'Retirement Calculator'!A:A,0),0),0)</f>
        <v>16520.094745597391</v>
      </c>
      <c r="K905" s="455">
        <f t="shared" ca="1" si="79"/>
        <v>58513.801384264887</v>
      </c>
      <c r="L905" s="455">
        <f t="shared" ca="1" si="80"/>
        <v>14101826.133607838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14101826.133607838</v>
      </c>
      <c r="J906" s="455">
        <f t="array" ref="J906">IFERROR(INDEX('Retirement Calculator'!K:K,MATCH('Lorri 401b'!N906,'Retirement Calculator'!A:A,0),0),0)</f>
        <v>16520.094745597391</v>
      </c>
      <c r="K906" s="455">
        <f t="shared" ca="1" si="79"/>
        <v>58688.775161926002</v>
      </c>
      <c r="L906" s="455">
        <f t="shared" ca="1" si="80"/>
        <v>14143994.814024167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14143994.814024167</v>
      </c>
      <c r="J907" s="455">
        <f t="array" ref="J907">IFERROR(INDEX('Retirement Calculator'!K:K,MATCH('Lorri 401b'!N907,'Retirement Calculator'!A:A,0),0),0)</f>
        <v>16520.094745597391</v>
      </c>
      <c r="K907" s="455">
        <f t="shared" ca="1" si="79"/>
        <v>58864.47799699405</v>
      </c>
      <c r="L907" s="455">
        <f t="shared" ca="1" si="80"/>
        <v>14186339.197275564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14186339.197275564</v>
      </c>
      <c r="J908" s="455">
        <f t="array" ref="J908">IFERROR(INDEX('Retirement Calculator'!K:K,MATCH('Lorri 401b'!N908,'Retirement Calculator'!A:A,0),0),0)</f>
        <v>16520.094745597391</v>
      </c>
      <c r="K908" s="455">
        <f t="shared" ca="1" si="79"/>
        <v>59040.912927208199</v>
      </c>
      <c r="L908" s="455">
        <f t="shared" ca="1" si="80"/>
        <v>14228860.015457176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14228860.015457176</v>
      </c>
      <c r="J909" s="455">
        <f t="array" ref="J909">IFERROR(INDEX('Retirement Calculator'!K:K,MATCH('Lorri 401b'!N909,'Retirement Calculator'!A:A,0),0),0)</f>
        <v>16520.094745597391</v>
      </c>
      <c r="K909" s="455">
        <f t="shared" ca="1" si="79"/>
        <v>59218.083002964915</v>
      </c>
      <c r="L909" s="455">
        <f t="shared" ca="1" si="80"/>
        <v>14271558.003714543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14271558.003714543</v>
      </c>
      <c r="J910" s="455">
        <f t="array" ref="J910">IFERROR(INDEX('Retirement Calculator'!K:K,MATCH('Lorri 401b'!N910,'Retirement Calculator'!A:A,0),0),0)</f>
        <v>16520.094745597391</v>
      </c>
      <c r="K910" s="455">
        <f t="shared" ca="1" si="79"/>
        <v>59395.991287370605</v>
      </c>
      <c r="L910" s="455">
        <f t="shared" ca="1" si="80"/>
        <v>14314433.900256317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14314433.900256317</v>
      </c>
      <c r="J911" s="455">
        <f t="array" ref="J911">IFERROR(INDEX('Retirement Calculator'!K:K,MATCH('Lorri 401b'!N911,'Retirement Calculator'!A:A,0),0),0)</f>
        <v>16520.094745597391</v>
      </c>
      <c r="K911" s="455">
        <f t="shared" ca="1" si="79"/>
        <v>59574.64085629466</v>
      </c>
      <c r="L911" s="455">
        <f t="shared" ca="1" si="80"/>
        <v>14357488.446367014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14357488.446367014</v>
      </c>
      <c r="J912" s="455">
        <f t="array" ref="J912">IFERROR(INDEX('Retirement Calculator'!K:K,MATCH('Lorri 401b'!N912,'Retirement Calculator'!A:A,0),0),0)</f>
        <v>16520.094745597391</v>
      </c>
      <c r="K912" s="455">
        <f t="shared" ca="1" si="79"/>
        <v>59754.034798422581</v>
      </c>
      <c r="L912" s="455">
        <f t="shared" ca="1" si="80"/>
        <v>14400722.38641984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14400722.38641984</v>
      </c>
      <c r="J913" s="455">
        <f t="array" ref="J913">IFERROR(INDEX('Retirement Calculator'!K:K,MATCH('Lorri 401b'!N913,'Retirement Calculator'!A:A,0),0),0)</f>
        <v>16520.094745597391</v>
      </c>
      <c r="K913" s="455">
        <f t="shared" ca="1" si="79"/>
        <v>59934.176215309344</v>
      </c>
      <c r="L913" s="455">
        <f t="shared" ca="1" si="80"/>
        <v>14444136.467889553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14444136.467889553</v>
      </c>
      <c r="J914" s="455">
        <f t="array" ref="J914">IFERROR(INDEX('Retirement Calculator'!K:K,MATCH('Lorri 401b'!N914,'Retirement Calculator'!A:A,0),0),0)</f>
        <v>16520.094745597391</v>
      </c>
      <c r="K914" s="455">
        <f t="shared" ca="1" si="79"/>
        <v>60115.068221433146</v>
      </c>
      <c r="L914" s="455">
        <f t="shared" ca="1" si="80"/>
        <v>14487731.441365389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14487731.441365389</v>
      </c>
      <c r="J915" s="455">
        <f t="array" ref="J915">IFERROR(INDEX('Retirement Calculator'!K:K,MATCH('Lorri 401b'!N915,'Retirement Calculator'!A:A,0),0),0)</f>
        <v>16520.094745597391</v>
      </c>
      <c r="K915" s="455">
        <f t="shared" ca="1" si="79"/>
        <v>60296.713944249139</v>
      </c>
      <c r="L915" s="455">
        <f t="shared" ca="1" si="80"/>
        <v>14531508.060564041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14531508.060564041</v>
      </c>
      <c r="J916" s="455">
        <f t="array" ref="J916">IFERROR(INDEX('Retirement Calculator'!K:K,MATCH('Lorri 401b'!N916,'Retirement Calculator'!A:A,0),0),0)</f>
        <v>16520.094745597391</v>
      </c>
      <c r="K916" s="455">
        <f t="shared" ca="1" si="79"/>
        <v>60479.116524243509</v>
      </c>
      <c r="L916" s="455">
        <f t="shared" ca="1" si="80"/>
        <v>14575467.082342688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14575467.082342688</v>
      </c>
      <c r="J917" s="455">
        <f t="array" ref="J917">IFERROR(INDEX('Retirement Calculator'!K:K,MATCH('Lorri 401b'!N917,'Retirement Calculator'!A:A,0),0),0)</f>
        <v>16520.094745597391</v>
      </c>
      <c r="K917" s="455">
        <f t="shared" ca="1" si="79"/>
        <v>60662.279114987876</v>
      </c>
      <c r="L917" s="455">
        <f t="shared" ca="1" si="80"/>
        <v>14619609.266712079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14619609.266712079</v>
      </c>
      <c r="J918" s="455">
        <f t="array" ref="J918">IFERROR(INDEX('Retirement Calculator'!K:K,MATCH('Lorri 401b'!N918,'Retirement Calculator'!A:A,0),0),0)</f>
        <v>16520.094745597391</v>
      </c>
      <c r="K918" s="455">
        <f t="shared" ca="1" si="79"/>
        <v>60846.204883193677</v>
      </c>
      <c r="L918" s="455">
        <f t="shared" ca="1" si="80"/>
        <v>14663935.376849676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14663935.376849676</v>
      </c>
      <c r="J919" s="455">
        <f t="array" ref="J919">IFERROR(INDEX('Retirement Calculator'!K:K,MATCH('Lorri 401b'!N919,'Retirement Calculator'!A:A,0),0),0)</f>
        <v>16520.094745597391</v>
      </c>
      <c r="K919" s="455">
        <f t="shared" ca="1" si="79"/>
        <v>61030.897008766995</v>
      </c>
      <c r="L919" s="455">
        <f t="shared" ca="1" si="80"/>
        <v>14708446.179112846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14708446.179112846</v>
      </c>
      <c r="J920" s="455">
        <f t="array" ref="J920">IFERROR(INDEX('Retirement Calculator'!K:K,MATCH('Lorri 401b'!N920,'Retirement Calculator'!A:A,0),0),0)</f>
        <v>16520.094745597391</v>
      </c>
      <c r="K920" s="455">
        <f t="shared" ca="1" si="79"/>
        <v>61216.358684863539</v>
      </c>
      <c r="L920" s="455">
        <f t="shared" ca="1" si="80"/>
        <v>14753142.443052113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14753142.443052113</v>
      </c>
      <c r="J921" s="455">
        <f t="array" ref="J921">IFERROR(INDEX('Retirement Calculator'!K:K,MATCH('Lorri 401b'!N921,'Retirement Calculator'!A:A,0),0),0)</f>
        <v>16520.094745597391</v>
      </c>
      <c r="K921" s="455">
        <f t="shared" ca="1" si="79"/>
        <v>61402.593117943819</v>
      </c>
      <c r="L921" s="455">
        <f t="shared" ca="1" si="80"/>
        <v>14798024.941424459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14798024.941424459</v>
      </c>
      <c r="J922" s="455">
        <f t="array" ref="J922">IFERROR(INDEX('Retirement Calculator'!K:K,MATCH('Lorri 401b'!N922,'Retirement Calculator'!A:A,0),0),0)</f>
        <v>16520.094745597391</v>
      </c>
      <c r="K922" s="455">
        <f t="shared" ca="1" si="79"/>
        <v>61589.603527828585</v>
      </c>
      <c r="L922" s="455">
        <f t="shared" ca="1" si="80"/>
        <v>14843094.450206691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14843094.450206691</v>
      </c>
      <c r="J923" s="455">
        <f t="array" ref="J923">IFERROR(INDEX('Retirement Calculator'!K:K,MATCH('Lorri 401b'!N923,'Retirement Calculator'!A:A,0),0),0)</f>
        <v>16520.094745597391</v>
      </c>
      <c r="K923" s="455">
        <f t="shared" ca="1" si="79"/>
        <v>61777.393147754548</v>
      </c>
      <c r="L923" s="455">
        <f t="shared" ca="1" si="80"/>
        <v>14888351.74860885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14888351.74860885</v>
      </c>
      <c r="J924" s="455">
        <f t="array" ref="J924">IFERROR(INDEX('Retirement Calculator'!K:K,MATCH('Lorri 401b'!N924,'Retirement Calculator'!A:A,0),0),0)</f>
        <v>16520.094745597391</v>
      </c>
      <c r="K924" s="455">
        <f t="shared" ca="1" si="79"/>
        <v>61965.965224430227</v>
      </c>
      <c r="L924" s="455">
        <f t="shared" ca="1" si="80"/>
        <v>14933797.619087683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14933797.619087683</v>
      </c>
      <c r="J925" s="455">
        <f t="array" ref="J925">IFERROR(INDEX('Retirement Calculator'!K:K,MATCH('Lorri 401b'!N925,'Retirement Calculator'!A:A,0),0),0)</f>
        <v>16520.094745597391</v>
      </c>
      <c r="K925" s="455">
        <f t="shared" ca="1" si="79"/>
        <v>62155.323018092022</v>
      </c>
      <c r="L925" s="455">
        <f t="shared" ca="1" si="80"/>
        <v>14979432.847360179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14979432.847360179</v>
      </c>
      <c r="J926" s="455">
        <f t="array" ref="J926">IFERROR(INDEX('Retirement Calculator'!K:K,MATCH('Lorri 401b'!N926,'Retirement Calculator'!A:A,0),0),0)</f>
        <v>16520.094745597391</v>
      </c>
      <c r="K926" s="455">
        <f t="shared" ca="1" si="79"/>
        <v>62345.46980256075</v>
      </c>
      <c r="L926" s="455">
        <f t="shared" ca="1" si="80"/>
        <v>15025258.222417142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15025258.222417142</v>
      </c>
      <c r="J927" s="455">
        <f t="array" ref="J927">IFERROR(INDEX('Retirement Calculator'!K:K,MATCH('Lorri 401b'!N927,'Retirement Calculator'!A:A,0),0),0)</f>
        <v>16520.094745597391</v>
      </c>
      <c r="K927" s="455">
        <f t="shared" ca="1" si="79"/>
        <v>62536.408865298115</v>
      </c>
      <c r="L927" s="455">
        <f t="shared" ca="1" si="80"/>
        <v>15071274.536536843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15071274.536536843</v>
      </c>
      <c r="J928" s="455">
        <f t="array" ref="J928">IFERROR(INDEX('Retirement Calculator'!K:K,MATCH('Lorri 401b'!N928,'Retirement Calculator'!A:A,0),0),0)</f>
        <v>16520.094745597391</v>
      </c>
      <c r="K928" s="455">
        <f t="shared" ca="1" si="79"/>
        <v>62728.143507463523</v>
      </c>
      <c r="L928" s="455">
        <f t="shared" ca="1" si="80"/>
        <v>15117482.58529871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15117482.58529871</v>
      </c>
      <c r="J929" s="455">
        <f t="array" ref="J929">IFERROR(INDEX('Retirement Calculator'!K:K,MATCH('Lorri 401b'!N929,'Retirement Calculator'!A:A,0),0),0)</f>
        <v>16520.094745597391</v>
      </c>
      <c r="K929" s="455">
        <f t="shared" ca="1" si="79"/>
        <v>62920.6770439713</v>
      </c>
      <c r="L929" s="455">
        <f t="shared" ca="1" si="80"/>
        <v>15163883.167597083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15163883.167597083</v>
      </c>
      <c r="J930" s="455">
        <f t="array" ref="J930">IFERROR(INDEX('Retirement Calculator'!K:K,MATCH('Lorri 401b'!N930,'Retirement Calculator'!A:A,0),0),0)</f>
        <v>16520.094745597391</v>
      </c>
      <c r="K930" s="455">
        <f t="shared" ca="1" si="79"/>
        <v>63114.01280354787</v>
      </c>
      <c r="L930" s="455">
        <f t="shared" ca="1" si="80"/>
        <v>15210477.085655034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15210477.085655034</v>
      </c>
      <c r="J931" s="455">
        <f t="array" ref="J931">IFERROR(INDEX('Retirement Calculator'!K:K,MATCH('Lorri 401b'!N931,'Retirement Calculator'!A:A,0),0),0)</f>
        <v>16520.094745597391</v>
      </c>
      <c r="K931" s="455">
        <f t="shared" ca="1" si="79"/>
        <v>63308.15412878932</v>
      </c>
      <c r="L931" s="455">
        <f t="shared" ca="1" si="80"/>
        <v>15257265.145038227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15257265.145038227</v>
      </c>
      <c r="J932" s="455">
        <f t="array" ref="J932">IFERROR(INDEX('Retirement Calculator'!K:K,MATCH('Lorri 401b'!N932,'Retirement Calculator'!A:A,0),0),0)</f>
        <v>16520.094745597391</v>
      </c>
      <c r="K932" s="455">
        <f t="shared" ca="1" si="79"/>
        <v>63503.104376219293</v>
      </c>
      <c r="L932" s="455">
        <f t="shared" ca="1" si="80"/>
        <v>15304248.154668849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15304248.154668849</v>
      </c>
      <c r="J933" s="455">
        <f t="array" ref="J933">IFERROR(INDEX('Retirement Calculator'!K:K,MATCH('Lorri 401b'!N933,'Retirement Calculator'!A:A,0),0),0)</f>
        <v>16520.094745597391</v>
      </c>
      <c r="K933" s="455">
        <f t="shared" ca="1" si="79"/>
        <v>63698.86691634688</v>
      </c>
      <c r="L933" s="455">
        <f t="shared" ca="1" si="80"/>
        <v>15351426.926839599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15351426.926839599</v>
      </c>
      <c r="J934" s="455">
        <f t="array" ref="J934">IFERROR(INDEX('Retirement Calculator'!K:K,MATCH('Lorri 401b'!N934,'Retirement Calculator'!A:A,0),0),0)</f>
        <v>16520.094745597391</v>
      </c>
      <c r="K934" s="455">
        <f t="shared" ca="1" si="79"/>
        <v>63895.445133725007</v>
      </c>
      <c r="L934" s="455">
        <f t="shared" ca="1" si="80"/>
        <v>15398802.277227728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15398802.277227728</v>
      </c>
      <c r="J935" s="455">
        <f t="array" ref="J935">IFERROR(INDEX('Retirement Calculator'!K:K,MATCH('Lorri 401b'!N935,'Retirement Calculator'!A:A,0),0),0)</f>
        <v>16520.094745597391</v>
      </c>
      <c r="K935" s="455">
        <f t="shared" ca="1" si="79"/>
        <v>64092.84242700888</v>
      </c>
      <c r="L935" s="455">
        <f t="shared" ca="1" si="80"/>
        <v>15446375.024909141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15446375.024909141</v>
      </c>
      <c r="J936" s="455">
        <f t="array" ref="J936">IFERROR(INDEX('Retirement Calculator'!K:K,MATCH('Lorri 401b'!N936,'Retirement Calculator'!A:A,0),0),0)</f>
        <v>16520.094745597391</v>
      </c>
      <c r="K936" s="455">
        <f t="shared" ca="1" si="79"/>
        <v>64291.062209014766</v>
      </c>
      <c r="L936" s="455">
        <f t="shared" ca="1" si="80"/>
        <v>15494145.992372558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15494145.992372558</v>
      </c>
      <c r="J937" s="455">
        <f t="array" ref="J937">IFERROR(INDEX('Retirement Calculator'!K:K,MATCH('Lorri 401b'!N937,'Retirement Calculator'!A:A,0),0),0)</f>
        <v>16520.094745597391</v>
      </c>
      <c r="K937" s="455">
        <f t="shared" ca="1" si="79"/>
        <v>64490.107906779012</v>
      </c>
      <c r="L937" s="455">
        <f t="shared" ca="1" si="80"/>
        <v>15542116.00553374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15542116.00553374</v>
      </c>
      <c r="J938" s="455">
        <f t="array" ref="J938">IFERROR(INDEX('Retirement Calculator'!K:K,MATCH('Lorri 401b'!N938,'Retirement Calculator'!A:A,0),0),0)</f>
        <v>16520.094745597391</v>
      </c>
      <c r="K938" s="455">
        <f t="shared" ca="1" si="79"/>
        <v>64689.982961617265</v>
      </c>
      <c r="L938" s="455">
        <f t="shared" ca="1" si="80"/>
        <v>15590285.89374976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15590285.89374976</v>
      </c>
      <c r="J939" s="455">
        <f t="array" ref="J939">IFERROR(INDEX('Retirement Calculator'!K:K,MATCH('Lorri 401b'!N939,'Retirement Calculator'!A:A,0),0),0)</f>
        <v>16520.094745597391</v>
      </c>
      <c r="K939" s="455">
        <f t="shared" ca="1" si="79"/>
        <v>64890.690829184008</v>
      </c>
      <c r="L939" s="455">
        <f t="shared" ca="1" si="80"/>
        <v>15638656.489833347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15638656.489833347</v>
      </c>
      <c r="J940" s="455">
        <f t="array" ref="J940">IFERROR(INDEX('Retirement Calculator'!K:K,MATCH('Lorri 401b'!N940,'Retirement Calculator'!A:A,0),0),0)</f>
        <v>16520.094745597391</v>
      </c>
      <c r="K940" s="455">
        <f t="shared" ca="1" si="79"/>
        <v>65092.234979532295</v>
      </c>
      <c r="L940" s="455">
        <f t="shared" ca="1" si="80"/>
        <v>15687228.630067283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15687228.630067283</v>
      </c>
      <c r="J941" s="455">
        <f t="array" ref="J941">IFERROR(INDEX('Retirement Calculator'!K:K,MATCH('Lorri 401b'!N941,'Retirement Calculator'!A:A,0),0),0)</f>
        <v>16520.094745597391</v>
      </c>
      <c r="K941" s="455">
        <f t="shared" ca="1" si="79"/>
        <v>65294.618897173692</v>
      </c>
      <c r="L941" s="455">
        <f t="shared" ca="1" si="80"/>
        <v>15736003.15421886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15736003.15421886</v>
      </c>
      <c r="J942" s="455">
        <f t="array" ref="J942">IFERROR(INDEX('Retirement Calculator'!K:K,MATCH('Lorri 401b'!N942,'Retirement Calculator'!A:A,0),0),0)</f>
        <v>16520.094745597391</v>
      </c>
      <c r="K942" s="455">
        <f t="shared" ca="1" si="79"/>
        <v>65497.846081138596</v>
      </c>
      <c r="L942" s="455">
        <f t="shared" ca="1" si="80"/>
        <v>15784980.905554403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15784980.905554403</v>
      </c>
      <c r="J943" s="455">
        <f t="array" ref="J943">IFERROR(INDEX('Retirement Calculator'!K:K,MATCH('Lorri 401b'!N943,'Retirement Calculator'!A:A,0),0),0)</f>
        <v>16520.094745597391</v>
      </c>
      <c r="K943" s="455">
        <f t="shared" ca="1" si="79"/>
        <v>65701.920045036692</v>
      </c>
      <c r="L943" s="455">
        <f t="shared" ca="1" si="80"/>
        <v>15834162.730853843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15834162.730853843</v>
      </c>
      <c r="J944" s="455">
        <f t="array" ref="J944">IFERROR(INDEX('Retirement Calculator'!K:K,MATCH('Lorri 401b'!N944,'Retirement Calculator'!A:A,0),0),0)</f>
        <v>16520.094745597391</v>
      </c>
      <c r="K944" s="455">
        <f t="shared" ca="1" si="79"/>
        <v>65906.844317117677</v>
      </c>
      <c r="L944" s="455">
        <f t="shared" ca="1" si="80"/>
        <v>15883549.480425363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15883549.480425363</v>
      </c>
      <c r="J945" s="455">
        <f t="array" ref="J945">IFERROR(INDEX('Retirement Calculator'!K:K,MATCH('Lorri 401b'!N945,'Retirement Calculator'!A:A,0),0),0)</f>
        <v>16520.094745597391</v>
      </c>
      <c r="K945" s="455">
        <f t="shared" ca="1" si="79"/>
        <v>66112.622440332358</v>
      </c>
      <c r="L945" s="455">
        <f t="shared" ca="1" si="80"/>
        <v>15933142.008120099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15933142.008120099</v>
      </c>
      <c r="J946" s="455">
        <f t="array" ref="J946">IFERROR(INDEX('Retirement Calculator'!K:K,MATCH('Lorri 401b'!N946,'Retirement Calculator'!A:A,0),0),0)</f>
        <v>16520.094745597391</v>
      </c>
      <c r="K946" s="455">
        <f t="shared" ca="1" si="79"/>
        <v>66319.257972393752</v>
      </c>
      <c r="L946" s="455">
        <f t="shared" ca="1" si="80"/>
        <v>15982941.171346895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15982941.171346895</v>
      </c>
      <c r="J947" s="455">
        <f t="array" ref="J947">IFERROR(INDEX('Retirement Calculator'!K:K,MATCH('Lorri 401b'!N947,'Retirement Calculator'!A:A,0),0),0)</f>
        <v>16520.094745597391</v>
      </c>
      <c r="K947" s="455">
        <f t="shared" ca="1" si="79"/>
        <v>66526.754485838755</v>
      </c>
      <c r="L947" s="455">
        <f t="shared" ca="1" si="80"/>
        <v>16032947.831087137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16032947.831087137</v>
      </c>
      <c r="J948" s="455">
        <f t="array" ref="J948">IFERROR(INDEX('Retirement Calculator'!K:K,MATCH('Lorri 401b'!N948,'Retirement Calculator'!A:A,0),0),0)</f>
        <v>16520.094745597391</v>
      </c>
      <c r="K948" s="455">
        <f t="shared" ca="1" si="79"/>
        <v>66735.11556808975</v>
      </c>
      <c r="L948" s="455">
        <f t="shared" ca="1" si="80"/>
        <v>16083162.85190963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16083162.85190963</v>
      </c>
      <c r="J949" s="455">
        <f t="array" ref="J949">IFERROR(INDEX('Retirement Calculator'!K:K,MATCH('Lorri 401b'!N949,'Retirement Calculator'!A:A,0),0),0)</f>
        <v>16520.094745597391</v>
      </c>
      <c r="K949" s="455">
        <f t="shared" ca="1" si="79"/>
        <v>66944.344821516803</v>
      </c>
      <c r="L949" s="455">
        <f t="shared" ca="1" si="80"/>
        <v>16133587.10198555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16133587.10198555</v>
      </c>
      <c r="J950" s="455">
        <f t="array" ref="J950">IFERROR(INDEX('Retirement Calculator'!K:K,MATCH('Lorri 401b'!N950,'Retirement Calculator'!A:A,0),0),0)</f>
        <v>16520.094745597391</v>
      </c>
      <c r="K950" s="455">
        <f t="shared" ca="1" si="79"/>
        <v>67154.445863499801</v>
      </c>
      <c r="L950" s="455">
        <f t="shared" ca="1" si="80"/>
        <v>16184221.453103453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16184221.453103453</v>
      </c>
      <c r="J951" s="455">
        <f t="array" ref="J951">IFERROR(INDEX('Retirement Calculator'!K:K,MATCH('Lorri 401b'!N951,'Retirement Calculator'!A:A,0),0),0)</f>
        <v>16520.094745597391</v>
      </c>
      <c r="K951" s="455">
        <f t="shared" ca="1" si="79"/>
        <v>67365.422326491069</v>
      </c>
      <c r="L951" s="455">
        <f t="shared" ca="1" si="80"/>
        <v>16235066.780684346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16235066.780684346</v>
      </c>
      <c r="J952" s="455">
        <f t="array" ref="J952">IFERROR(INDEX('Retirement Calculator'!K:K,MATCH('Lorri 401b'!N952,'Retirement Calculator'!A:A,0),0),0)</f>
        <v>16520.094745597391</v>
      </c>
      <c r="K952" s="455">
        <f t="shared" ca="1" si="79"/>
        <v>67577.277858078116</v>
      </c>
      <c r="L952" s="455">
        <f t="shared" ca="1" si="80"/>
        <v>16286123.963796828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16286123.963796828</v>
      </c>
      <c r="J953" s="455">
        <f t="array" ref="J953">IFERROR(INDEX('Retirement Calculator'!K:K,MATCH('Lorri 401b'!N953,'Retirement Calculator'!A:A,0),0),0)</f>
        <v>16520.094745597391</v>
      </c>
      <c r="K953" s="455">
        <f t="shared" ca="1" si="79"/>
        <v>67790.016121046792</v>
      </c>
      <c r="L953" s="455">
        <f t="shared" ca="1" si="80"/>
        <v>16337393.885172278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16337393.885172278</v>
      </c>
      <c r="J954" s="455">
        <f t="array" ref="J954">IFERROR(INDEX('Retirement Calculator'!K:K,MATCH('Lorri 401b'!N954,'Retirement Calculator'!A:A,0),0),0)</f>
        <v>16520.094745597391</v>
      </c>
      <c r="K954" s="455">
        <f t="shared" ca="1" si="79"/>
        <v>68003.640793444501</v>
      </c>
      <c r="L954" s="455">
        <f t="shared" ca="1" si="80"/>
        <v>16388877.431220125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16388877.431220125</v>
      </c>
      <c r="J955" s="455">
        <f t="array" ref="J955">IFERROR(INDEX('Retirement Calculator'!K:K,MATCH('Lorri 401b'!N955,'Retirement Calculator'!A:A,0),0),0)</f>
        <v>16520.094745597391</v>
      </c>
      <c r="K955" s="455">
        <f t="shared" ca="1" si="79"/>
        <v>68218.155568643866</v>
      </c>
      <c r="L955" s="455">
        <f t="shared" ca="1" si="80"/>
        <v>16440575.492043173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16440575.492043173</v>
      </c>
      <c r="J956" s="455">
        <f t="array" ref="J956">IFERROR(INDEX('Retirement Calculator'!K:K,MATCH('Lorri 401b'!N956,'Retirement Calculator'!A:A,0),0),0)</f>
        <v>16520.094745597391</v>
      </c>
      <c r="K956" s="455">
        <f t="shared" ca="1" si="79"/>
        <v>68433.564155406566</v>
      </c>
      <c r="L956" s="455">
        <f t="shared" ca="1" si="80"/>
        <v>16492488.961452983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16492488.961452983</v>
      </c>
      <c r="J957" s="455">
        <f t="array" ref="J957">IFERROR(INDEX('Retirement Calculator'!K:K,MATCH('Lorri 401b'!N957,'Retirement Calculator'!A:A,0),0),0)</f>
        <v>16520.094745597391</v>
      </c>
      <c r="K957" s="455">
        <f t="shared" ca="1" si="79"/>
        <v>68649.870277947441</v>
      </c>
      <c r="L957" s="455">
        <f t="shared" ca="1" si="80"/>
        <v>16544618.736985333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16544618.736985333</v>
      </c>
      <c r="J958" s="455">
        <f t="array" ref="J958">IFERROR(INDEX('Retirement Calculator'!K:K,MATCH('Lorri 401b'!N958,'Retirement Calculator'!A:A,0),0),0)</f>
        <v>16520.094745597391</v>
      </c>
      <c r="K958" s="455">
        <f t="shared" ca="1" si="79"/>
        <v>68867.077675998895</v>
      </c>
      <c r="L958" s="455">
        <f t="shared" ca="1" si="80"/>
        <v>16596965.719915735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16596965.719915735</v>
      </c>
      <c r="J959" s="455">
        <f t="array" ref="J959">IFERROR(INDEX('Retirement Calculator'!K:K,MATCH('Lorri 401b'!N959,'Retirement Calculator'!A:A,0),0),0)</f>
        <v>16520.094745597391</v>
      </c>
      <c r="K959" s="455">
        <f t="shared" ca="1" si="79"/>
        <v>69085.190104875568</v>
      </c>
      <c r="L959" s="455">
        <f t="shared" ca="1" si="80"/>
        <v>16649530.815275013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16649530.815275013</v>
      </c>
      <c r="J960" s="455">
        <f t="array" ref="J960">IFERROR(INDEX('Retirement Calculator'!K:K,MATCH('Lorri 401b'!N960,'Retirement Calculator'!A:A,0),0),0)</f>
        <v>16520.094745597391</v>
      </c>
      <c r="K960" s="455">
        <f t="shared" ca="1" si="79"/>
        <v>69304.211335539221</v>
      </c>
      <c r="L960" s="455">
        <f t="shared" ca="1" si="80"/>
        <v>16702314.931864956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16702314.931864956</v>
      </c>
      <c r="J961" s="455">
        <f t="array" ref="J961">IFERROR(INDEX('Retirement Calculator'!K:K,MATCH('Lorri 401b'!N961,'Retirement Calculator'!A:A,0),0),0)</f>
        <v>16520.094745597391</v>
      </c>
      <c r="K961" s="455">
        <f t="shared" ca="1" si="79"/>
        <v>69524.145154664002</v>
      </c>
      <c r="L961" s="455">
        <f t="shared" ca="1" si="80"/>
        <v>16755318.982274024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16755318.982274024</v>
      </c>
      <c r="J962" s="455">
        <f t="array" ref="J962">IFERROR(INDEX('Retirement Calculator'!K:K,MATCH('Lorri 401b'!N962,'Retirement Calculator'!A:A,0),0),0)</f>
        <v>16520.094745597391</v>
      </c>
      <c r="K962" s="455">
        <f t="shared" ca="1" si="79"/>
        <v>69744.995364701783</v>
      </c>
      <c r="L962" s="455">
        <f t="shared" ca="1" si="80"/>
        <v>16808543.88289313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16808543.88289313</v>
      </c>
      <c r="J963" s="455">
        <f t="array" ref="J963">IFERROR(INDEX('Retirement Calculator'!K:K,MATCH('Lorri 401b'!N963,'Retirement Calculator'!A:A,0),0),0)</f>
        <v>16520.094745597391</v>
      </c>
      <c r="K963" s="455">
        <f t="shared" ca="1" si="79"/>
        <v>69966.765783948053</v>
      </c>
      <c r="L963" s="455">
        <f t="shared" ca="1" si="80"/>
        <v>16861990.553931478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16861990.553931478</v>
      </c>
      <c r="J964" s="455">
        <f t="array" ref="J964">IFERROR(INDEX('Retirement Calculator'!K:K,MATCH('Lorri 401b'!N964,'Retirement Calculator'!A:A,0),0),0)</f>
        <v>16520.094745597391</v>
      </c>
      <c r="K964" s="455">
        <f t="shared" ca="1" si="79"/>
        <v>70189.460246607836</v>
      </c>
      <c r="L964" s="455">
        <f t="shared" ca="1" si="80"/>
        <v>16915659.919432487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16915659.919432487</v>
      </c>
      <c r="J965" s="455">
        <f t="array" ref="J965">IFERROR(INDEX('Retirement Calculator'!K:K,MATCH('Lorri 401b'!N965,'Retirement Calculator'!A:A,0),0),0)</f>
        <v>16520.094745597391</v>
      </c>
      <c r="K965" s="455">
        <f t="shared" ca="1" si="79"/>
        <v>70413.082602862036</v>
      </c>
      <c r="L965" s="455">
        <f t="shared" ca="1" si="80"/>
        <v>16969552.907289751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16969552.907289751</v>
      </c>
      <c r="J966" s="455">
        <f t="array" ref="J966">IFERROR(INDEX('Retirement Calculator'!K:K,MATCH('Lorri 401b'!N966,'Retirement Calculator'!A:A,0),0),0)</f>
        <v>16520.094745597391</v>
      </c>
      <c r="K966" s="455">
        <f t="shared" ca="1" si="79"/>
        <v>70637.636718933965</v>
      </c>
      <c r="L966" s="455">
        <f t="shared" ca="1" si="80"/>
        <v>17023670.449263085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17023670.449263085</v>
      </c>
      <c r="J967" s="455">
        <f t="array" ref="J967">IFERROR(INDEX('Retirement Calculator'!K:K,MATCH('Lorri 401b'!N967,'Retirement Calculator'!A:A,0),0),0)</f>
        <v>16520.094745597391</v>
      </c>
      <c r="K967" s="455">
        <f t="shared" ca="1" si="79"/>
        <v>70863.126477156184</v>
      </c>
      <c r="L967" s="455">
        <f t="shared" ca="1" si="80"/>
        <v>17078013.480994642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17078013.480994642</v>
      </c>
      <c r="J968" s="455">
        <f t="array" ref="J968">IFERROR(INDEX('Retirement Calculator'!K:K,MATCH('Lorri 401b'!N968,'Retirement Calculator'!A:A,0),0),0)</f>
        <v>16520.094745597391</v>
      </c>
      <c r="K968" s="455">
        <f t="shared" ca="1" si="79"/>
        <v>71089.555776037683</v>
      </c>
      <c r="L968" s="455">
        <f t="shared" ca="1" si="80"/>
        <v>17132582.94202508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17132582.94202508</v>
      </c>
      <c r="J969" s="455">
        <f t="array" ref="J969">IFERROR(INDEX('Retirement Calculator'!K:K,MATCH('Lorri 401b'!N969,'Retirement Calculator'!A:A,0),0),0)</f>
        <v>16520.094745597391</v>
      </c>
      <c r="K969" s="455">
        <f t="shared" ca="1" si="79"/>
        <v>71316.928530331177</v>
      </c>
      <c r="L969" s="455">
        <f t="shared" ca="1" si="80"/>
        <v>17187379.775809813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17187379.775809813</v>
      </c>
      <c r="J970" s="455">
        <f t="array" ref="J970">IFERROR(INDEX('Retirement Calculator'!K:K,MATCH('Lorri 401b'!N970,'Retirement Calculator'!A:A,0),0),0)</f>
        <v>16520.094745597391</v>
      </c>
      <c r="K970" s="455">
        <f t="shared" ca="1" si="79"/>
        <v>71545.248671100897</v>
      </c>
      <c r="L970" s="455">
        <f t="shared" ca="1" si="80"/>
        <v>17242404.929735314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17242404.929735314</v>
      </c>
      <c r="J971" s="455">
        <f t="array" ref="J971">IFERROR(INDEX('Retirement Calculator'!K:K,MATCH('Lorri 401b'!N971,'Retirement Calculator'!A:A,0),0),0)</f>
        <v>16520.094745597391</v>
      </c>
      <c r="K971" s="455">
        <f t="shared" ca="1" si="79"/>
        <v>71774.520145790477</v>
      </c>
      <c r="L971" s="455">
        <f t="shared" ca="1" si="80"/>
        <v>17297659.355135504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17297659.355135504</v>
      </c>
      <c r="J972" s="455">
        <f t="array" ref="J972">IFERROR(INDEX('Retirement Calculator'!K:K,MATCH('Lorri 401b'!N972,'Retirement Calculator'!A:A,0),0),0)</f>
        <v>16520.094745597391</v>
      </c>
      <c r="K972" s="455">
        <f t="shared" ca="1" si="79"/>
        <v>72004.746918291276</v>
      </c>
      <c r="L972" s="455">
        <f t="shared" ca="1" si="80"/>
        <v>17353144.007308196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17353144.007308196</v>
      </c>
      <c r="J973" s="455">
        <f t="array" ref="J973">IFERROR(INDEX('Retirement Calculator'!K:K,MATCH('Lorri 401b'!N973,'Retirement Calculator'!A:A,0),0),0)</f>
        <v>16520.094745597391</v>
      </c>
      <c r="K973" s="455">
        <f t="shared" ca="1" si="79"/>
        <v>72235.932969010828</v>
      </c>
      <c r="L973" s="455">
        <f t="shared" ca="1" si="80"/>
        <v>17408859.845531609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17408859.845531609</v>
      </c>
      <c r="J974" s="455">
        <f t="array" ref="J974">IFERROR(INDEX('Retirement Calculator'!K:K,MATCH('Lorri 401b'!N974,'Retirement Calculator'!A:A,0),0),0)</f>
        <v>16520.094745597391</v>
      </c>
      <c r="K974" s="455">
        <f t="shared" ca="1" si="79"/>
        <v>72468.082294941705</v>
      </c>
      <c r="L974" s="455">
        <f t="shared" ca="1" si="80"/>
        <v>17464807.833080951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17464807.833080951</v>
      </c>
      <c r="J975" s="455">
        <f t="array" ref="J975">IFERROR(INDEX('Retirement Calculator'!K:K,MATCH('Lorri 401b'!N975,'Retirement Calculator'!A:A,0),0),0)</f>
        <v>16520.094745597391</v>
      </c>
      <c r="K975" s="455">
        <f t="shared" ca="1" si="79"/>
        <v>72701.198909730636</v>
      </c>
      <c r="L975" s="455">
        <f t="shared" ca="1" si="80"/>
        <v>17520988.937245082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17520988.937245082</v>
      </c>
      <c r="J976" s="455">
        <f t="array" ref="J976">IFERROR(INDEX('Retirement Calculator'!K:K,MATCH('Lorri 401b'!N976,'Retirement Calculator'!A:A,0),0),0)</f>
        <v>16520.094745597391</v>
      </c>
      <c r="K976" s="455">
        <f t="shared" ca="1" si="79"/>
        <v>72935.286843747846</v>
      </c>
      <c r="L976" s="455">
        <f t="shared" ca="1" si="80"/>
        <v>17577404.12934323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17577404.12934323</v>
      </c>
      <c r="J977" s="455">
        <f t="array" ref="J977">IFERROR(INDEX('Retirement Calculator'!K:K,MATCH('Lorri 401b'!N977,'Retirement Calculator'!A:A,0),0),0)</f>
        <v>16520.094745597391</v>
      </c>
      <c r="K977" s="455">
        <f t="shared" ca="1" si="79"/>
        <v>73170.350144156793</v>
      </c>
      <c r="L977" s="455">
        <f t="shared" ca="1" si="80"/>
        <v>17634054.384741787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17634054.384741787</v>
      </c>
      <c r="J978" s="455">
        <f t="array" ref="J978">IFERROR(INDEX('Retirement Calculator'!K:K,MATCH('Lorri 401b'!N978,'Retirement Calculator'!A:A,0),0),0)</f>
        <v>16520.094745597391</v>
      </c>
      <c r="K978" s="455">
        <f t="shared" ca="1" si="79"/>
        <v>73406.392874984114</v>
      </c>
      <c r="L978" s="455">
        <f t="shared" ca="1" si="80"/>
        <v>17690940.682871174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17690940.682871174</v>
      </c>
      <c r="J979" s="455">
        <f t="array" ref="J979">IFERROR(INDEX('Retirement Calculator'!K:K,MATCH('Lorri 401b'!N979,'Retirement Calculator'!A:A,0),0),0)</f>
        <v>16520.094745597391</v>
      </c>
      <c r="K979" s="455">
        <f t="shared" ca="1" si="79"/>
        <v>73643.4191171899</v>
      </c>
      <c r="L979" s="455">
        <f t="shared" ca="1" si="80"/>
        <v>17748064.007242765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17748064.007242765</v>
      </c>
      <c r="J980" s="455">
        <f t="array" ref="J980">IFERROR(INDEX('Retirement Calculator'!K:K,MATCH('Lorri 401b'!N980,'Retirement Calculator'!A:A,0),0),0)</f>
        <v>16520.094745597391</v>
      </c>
      <c r="K980" s="455">
        <f t="shared" ca="1" si="79"/>
        <v>73881.432968738198</v>
      </c>
      <c r="L980" s="455">
        <f t="shared" ca="1" si="80"/>
        <v>17805425.345465906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17805425.345465906</v>
      </c>
      <c r="J981" s="455">
        <f t="array" ref="J981">IFERROR(INDEX('Retirement Calculator'!K:K,MATCH('Lorri 401b'!N981,'Retirement Calculator'!A:A,0),0),0)</f>
        <v>16520.094745597391</v>
      </c>
      <c r="K981" s="455">
        <f t="shared" ca="1" si="79"/>
        <v>74120.438544667952</v>
      </c>
      <c r="L981" s="455">
        <f t="shared" ca="1" si="80"/>
        <v>17863025.689264975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17863025.689264975</v>
      </c>
      <c r="J982" s="455">
        <f t="array" ref="J982">IFERROR(INDEX('Retirement Calculator'!K:K,MATCH('Lorri 401b'!N982,'Retirement Calculator'!A:A,0),0),0)</f>
        <v>16520.094745597391</v>
      </c>
      <c r="K982" s="455">
        <f t="shared" ca="1" si="79"/>
        <v>74360.439977164075</v>
      </c>
      <c r="L982" s="455">
        <f t="shared" ca="1" si="80"/>
        <v>17920866.034496542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17920866.034496542</v>
      </c>
      <c r="J983" s="455">
        <f t="array" ref="J983">IFERROR(INDEX('Retirement Calculator'!K:K,MATCH('Lorri 401b'!N983,'Retirement Calculator'!A:A,0),0),0)</f>
        <v>16520.094745597391</v>
      </c>
      <c r="K983" s="455">
        <f t="shared" ca="1" si="79"/>
        <v>74601.441415628928</v>
      </c>
      <c r="L983" s="455">
        <f t="shared" ca="1" si="80"/>
        <v>17978947.381166574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17978947.381166574</v>
      </c>
      <c r="J984" s="455">
        <f t="array" ref="J984">IFERROR(INDEX('Retirement Calculator'!K:K,MATCH('Lorri 401b'!N984,'Retirement Calculator'!A:A,0),0),0)</f>
        <v>16520.094745597391</v>
      </c>
      <c r="K984" s="455">
        <f t="shared" ca="1" si="79"/>
        <v>74843.44702675406</v>
      </c>
      <c r="L984" s="455">
        <f t="shared" ca="1" si="80"/>
        <v>18037270.733447731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18037270.733447731</v>
      </c>
      <c r="J985" s="455">
        <f t="array" ref="J985">IFERROR(INDEX('Retirement Calculator'!K:K,MATCH('Lorri 401b'!N985,'Retirement Calculator'!A:A,0),0),0)</f>
        <v>16520.094745597391</v>
      </c>
      <c r="K985" s="455">
        <f t="shared" ca="1" si="79"/>
        <v>75086.460994592213</v>
      </c>
      <c r="L985" s="455">
        <f t="shared" ca="1" si="80"/>
        <v>18095837.099696726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18095837.099696726</v>
      </c>
      <c r="J986" s="455">
        <f t="array" ref="J986">IFERROR(INDEX('Retirement Calculator'!K:K,MATCH('Lorri 401b'!N986,'Retirement Calculator'!A:A,0),0),0)</f>
        <v>16520.094745597391</v>
      </c>
      <c r="K986" s="455">
        <f t="shared" ca="1" si="79"/>
        <v>75330.4875206297</v>
      </c>
      <c r="L986" s="455">
        <f t="shared" ca="1" si="80"/>
        <v>18154647.492471758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18154647.492471758</v>
      </c>
      <c r="J987" s="455">
        <f t="array" ref="J987">IFERROR(INDEX('Retirement Calculator'!K:K,MATCH('Lorri 401b'!N987,'Retirement Calculator'!A:A,0),0),0)</f>
        <v>16520.094745597391</v>
      </c>
      <c r="K987" s="455">
        <f t="shared" ca="1" si="79"/>
        <v>75575.530823858993</v>
      </c>
      <c r="L987" s="455">
        <f t="shared" ca="1" si="80"/>
        <v>18213702.92855002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18213702.92855002</v>
      </c>
      <c r="J988" s="455">
        <f t="array" ref="J988">IFERROR(INDEX('Retirement Calculator'!K:K,MATCH('Lorri 401b'!N988,'Retirement Calculator'!A:A,0),0),0)</f>
        <v>16520.094745597391</v>
      </c>
      <c r="K988" s="455">
        <f t="shared" ca="1" si="79"/>
        <v>75821.595140851758</v>
      </c>
      <c r="L988" s="455">
        <f t="shared" ca="1" si="80"/>
        <v>18273004.428945273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18273004.428945273</v>
      </c>
      <c r="J989" s="455">
        <f t="array" ref="J989">IFERROR(INDEX('Retirement Calculator'!K:K,MATCH('Lorri 401b'!N989,'Retirement Calculator'!A:A,0),0),0)</f>
        <v>16520.094745597391</v>
      </c>
      <c r="K989" s="455">
        <f t="shared" ca="1" si="79"/>
        <v>76068.684725831976</v>
      </c>
      <c r="L989" s="455">
        <f t="shared" ca="1" si="80"/>
        <v>18332553.018925507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18332553.018925507</v>
      </c>
      <c r="J990" s="455">
        <f t="array" ref="J990">IFERROR(INDEX('Retirement Calculator'!K:K,MATCH('Lorri 401b'!N990,'Retirement Calculator'!A:A,0),0),0)</f>
        <v>16520.094745597391</v>
      </c>
      <c r="K990" s="455">
        <f t="shared" ca="1" si="79"/>
        <v>76316.803850749609</v>
      </c>
      <c r="L990" s="455">
        <f t="shared" ca="1" si="80"/>
        <v>18392349.728030659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18392349.728030659</v>
      </c>
      <c r="J991" s="455">
        <f t="array" ref="J991">IFERROR(INDEX('Retirement Calculator'!K:K,MATCH('Lorri 401b'!N991,'Retirement Calculator'!A:A,0),0),0)</f>
        <v>16520.094745597391</v>
      </c>
      <c r="K991" s="455">
        <f t="shared" ca="1" si="79"/>
        <v>76565.956805354421</v>
      </c>
      <c r="L991" s="455">
        <f t="shared" ca="1" si="80"/>
        <v>18452395.590090416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18452395.590090416</v>
      </c>
      <c r="J992" s="455">
        <f t="array" ref="J992">IFERROR(INDEX('Retirement Calculator'!K:K,MATCH('Lorri 401b'!N992,'Retirement Calculator'!A:A,0),0),0)</f>
        <v>16520.094745597391</v>
      </c>
      <c r="K992" s="455">
        <f t="shared" ca="1" si="79"/>
        <v>76816.147897270072</v>
      </c>
      <c r="L992" s="455">
        <f t="shared" ca="1" si="80"/>
        <v>18512691.643242087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18512691.643242087</v>
      </c>
      <c r="J993" s="455">
        <f t="array" ref="J993">IFERROR(INDEX('Retirement Calculator'!K:K,MATCH('Lorri 401b'!N993,'Retirement Calculator'!A:A,0),0),0)</f>
        <v>16520.094745597391</v>
      </c>
      <c r="K993" s="455">
        <f t="shared" ca="1" si="79"/>
        <v>77067.381452068701</v>
      </c>
      <c r="L993" s="455">
        <f t="shared" ca="1" si="80"/>
        <v>18573238.929948557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18573238.929948557</v>
      </c>
      <c r="J994" s="455">
        <f t="array" ref="J994">IFERROR(INDEX('Retirement Calculator'!K:K,MATCH('Lorri 401b'!N994,'Retirement Calculator'!A:A,0),0),0)</f>
        <v>16520.094745597391</v>
      </c>
      <c r="K994" s="455">
        <f t="shared" ca="1" si="79"/>
        <v>77319.661813345665</v>
      </c>
      <c r="L994" s="455">
        <f t="shared" ca="1" si="80"/>
        <v>18634038.497016303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18634038.497016303</v>
      </c>
      <c r="J995" s="455">
        <f t="array" ref="J995">IFERROR(INDEX('Retirement Calculator'!K:K,MATCH('Lorri 401b'!N995,'Retirement Calculator'!A:A,0),0),0)</f>
        <v>16520.094745597391</v>
      </c>
      <c r="K995" s="455">
        <f t="shared" ca="1" si="79"/>
        <v>77572.993342794594</v>
      </c>
      <c r="L995" s="455">
        <f t="shared" ca="1" si="80"/>
        <v>18695091.395613499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18695091.395613499</v>
      </c>
      <c r="J996" s="455">
        <f t="array" ref="J996">IFERROR(INDEX('Retirement Calculator'!K:K,MATCH('Lorri 401b'!N996,'Retirement Calculator'!A:A,0),0),0)</f>
        <v>16520.094745597391</v>
      </c>
      <c r="K996" s="455">
        <f t="shared" ca="1" si="79"/>
        <v>77827.38042028292</v>
      </c>
      <c r="L996" s="455">
        <f t="shared" ca="1" si="80"/>
        <v>18756398.681288183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18756398.681288183</v>
      </c>
      <c r="J997" s="455">
        <f t="array" ref="J997">IFERROR(INDEX('Retirement Calculator'!K:K,MATCH('Lorri 401b'!N997,'Retirement Calculator'!A:A,0),0),0)</f>
        <v>16520.094745597391</v>
      </c>
      <c r="K997" s="455">
        <f t="shared" ca="1" si="79"/>
        <v>78082.827443927439</v>
      </c>
      <c r="L997" s="455">
        <f t="shared" ca="1" si="80"/>
        <v>18817961.413986512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18817961.413986512</v>
      </c>
      <c r="J998" s="455">
        <f t="array" ref="J998">IFERROR(INDEX('Retirement Calculator'!K:K,MATCH('Lorri 401b'!N998,'Retirement Calculator'!A:A,0),0),0)</f>
        <v>16520.094745597391</v>
      </c>
      <c r="K998" s="455">
        <f t="shared" ca="1" si="79"/>
        <v>78339.338830170469</v>
      </c>
      <c r="L998" s="455">
        <f t="shared" ca="1" si="80"/>
        <v>18879780.658071082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18879780.658071082</v>
      </c>
      <c r="J999" s="455">
        <f t="array" ref="J999">IFERROR(INDEX('Retirement Calculator'!K:K,MATCH('Lorri 401b'!N999,'Retirement Calculator'!A:A,0),0),0)</f>
        <v>16520.094745597391</v>
      </c>
      <c r="K999" s="455">
        <f t="shared" ca="1" si="79"/>
        <v>78596.919013856183</v>
      </c>
      <c r="L999" s="455">
        <f t="shared" ca="1" si="80"/>
        <v>18941857.482339341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18941857.482339341</v>
      </c>
      <c r="J1000" s="455">
        <f t="array" ref="J1000">IFERROR(INDEX('Retirement Calculator'!K:K,MATCH('Lorri 401b'!N1000,'Retirement Calculator'!A:A,0),0),0)</f>
        <v>16520.094745597391</v>
      </c>
      <c r="K1000" s="455">
        <f t="shared" ca="1" si="79"/>
        <v>78855.572448307255</v>
      </c>
      <c r="L1000" s="455">
        <f t="shared" ca="1" si="80"/>
        <v>19004192.960042048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19004192.960042048</v>
      </c>
      <c r="J1001" s="455">
        <f t="array" ref="J1001">IFERROR(INDEX('Retirement Calculator'!K:K,MATCH('Lorri 401b'!N1001,'Retirement Calculator'!A:A,0),0),0)</f>
        <v>16520.094745597391</v>
      </c>
      <c r="K1001" s="455">
        <f t="shared" ca="1" si="79"/>
        <v>79115.303605401874</v>
      </c>
      <c r="L1001" s="455">
        <f t="shared" ca="1" si="80"/>
        <v>19066788.16890185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19066788.16890185</v>
      </c>
      <c r="J1002" s="455">
        <f t="array" ref="J1002">IFERROR(INDEX('Retirement Calculator'!K:K,MATCH('Lorri 401b'!N1002,'Retirement Calculator'!A:A,0),0),0)</f>
        <v>16520.094745597391</v>
      </c>
      <c r="K1002" s="455">
        <f t="shared" ca="1" si="79"/>
        <v>79376.11697565105</v>
      </c>
      <c r="L1002" s="455">
        <f t="shared" ca="1" si="80"/>
        <v>19129644.191131901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19129644.191131901</v>
      </c>
      <c r="J1003" s="455">
        <f t="array" ref="J1003">IFERROR(INDEX('Retirement Calculator'!K:K,MATCH('Lorri 401b'!N1003,'Retirement Calculator'!A:A,0),0),0)</f>
        <v>16520.094745597391</v>
      </c>
      <c r="K1003" s="455">
        <f t="shared" ca="1" si="79"/>
        <v>79638.017068276255</v>
      </c>
      <c r="L1003" s="455">
        <f t="shared" ca="1" si="80"/>
        <v>19192762.11345458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19192762.11345458</v>
      </c>
      <c r="J1004" s="455">
        <f t="array" ref="J1004">IFERROR(INDEX('Retirement Calculator'!K:K,MATCH('Lorri 401b'!N1004,'Retirement Calculator'!A:A,0),0),0)</f>
        <v>16520.094745597391</v>
      </c>
      <c r="K1004" s="455">
        <f t="shared" ca="1" si="79"/>
        <v>79901.008411287417</v>
      </c>
      <c r="L1004" s="455">
        <f t="shared" ca="1" si="80"/>
        <v>19256143.02712027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19256143.02712027</v>
      </c>
      <c r="J1005" s="455">
        <f t="array" ref="J1005">IFERROR(INDEX('Retirement Calculator'!K:K,MATCH('Lorri 401b'!N1005,'Retirement Calculator'!A:A,0),0),0)</f>
        <v>16520.094745597391</v>
      </c>
      <c r="K1005" s="455">
        <f t="shared" ca="1" si="79"/>
        <v>80165.095551561128</v>
      </c>
      <c r="L1005" s="455">
        <f t="shared" ca="1" si="80"/>
        <v>19319788.027926233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19319788.027926233</v>
      </c>
      <c r="J1006" s="455">
        <f t="array" ref="J1006">IFERROR(INDEX('Retirement Calculator'!K:K,MATCH('Lorri 401b'!N1006,'Retirement Calculator'!A:A,0),0),0)</f>
        <v>16520.094745597391</v>
      </c>
      <c r="K1006" s="455">
        <f t="shared" ca="1" si="79"/>
        <v>80430.283054919302</v>
      </c>
      <c r="L1006" s="455">
        <f t="shared" ca="1" si="80"/>
        <v>19383698.216235552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19383698.216235552</v>
      </c>
      <c r="J1007" s="455">
        <f t="array" ref="J1007">IFERROR(INDEX('Retirement Calculator'!K:K,MATCH('Lorri 401b'!N1007,'Retirement Calculator'!A:A,0),0),0)</f>
        <v>16520.094745597391</v>
      </c>
      <c r="K1007" s="455">
        <f t="shared" ca="1" si="79"/>
        <v>80696.575506208144</v>
      </c>
      <c r="L1007" s="455">
        <f t="shared" ca="1" si="80"/>
        <v>19447874.69699616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19447874.69699616</v>
      </c>
      <c r="J1008" s="455">
        <f t="array" ref="J1008">IFERROR(INDEX('Retirement Calculator'!K:K,MATCH('Lorri 401b'!N1008,'Retirement Calculator'!A:A,0),0),0)</f>
        <v>16520.094745597391</v>
      </c>
      <c r="K1008" s="455">
        <f t="shared" ca="1" si="79"/>
        <v>80963.977509377335</v>
      </c>
      <c r="L1008" s="455">
        <f t="shared" ca="1" si="80"/>
        <v>19512318.579759937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19512318.579759937</v>
      </c>
      <c r="J1009" s="455">
        <f t="array" ref="J1009">IFERROR(INDEX('Retirement Calculator'!K:K,MATCH('Lorri 401b'!N1009,'Retirement Calculator'!A:A,0),0),0)</f>
        <v>16520.094745597391</v>
      </c>
      <c r="K1009" s="455">
        <f t="shared" ca="1" si="79"/>
        <v>81232.493687559734</v>
      </c>
      <c r="L1009" s="455">
        <f t="shared" ca="1" si="80"/>
        <v>19577030.978701897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19577030.978701897</v>
      </c>
      <c r="J1010" s="455">
        <f t="array" ref="J1010">IFERROR(INDEX('Retirement Calculator'!K:K,MATCH('Lorri 401b'!N1010,'Retirement Calculator'!A:A,0),0),0)</f>
        <v>16520.094745597391</v>
      </c>
      <c r="K1010" s="455">
        <f t="shared" ca="1" si="79"/>
        <v>81502.128683151241</v>
      </c>
      <c r="L1010" s="455">
        <f t="shared" ca="1" si="80"/>
        <v>19642013.012639448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19642013.012639448</v>
      </c>
      <c r="J1011" s="455">
        <f t="array" ref="J1011">IFERROR(INDEX('Retirement Calculator'!K:K,MATCH('Lorri 401b'!N1011,'Retirement Calculator'!A:A,0),0),0)</f>
        <v>16520.094745597391</v>
      </c>
      <c r="K1011" s="455">
        <f t="shared" ca="1" si="79"/>
        <v>81772.887157891033</v>
      </c>
      <c r="L1011" s="455">
        <f t="shared" ca="1" si="80"/>
        <v>19707265.80505174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19707265.80505174</v>
      </c>
      <c r="J1012" s="455">
        <f t="array" ref="J1012">IFERROR(INDEX('Retirement Calculator'!K:K,MATCH('Lorri 401b'!N1012,'Retirement Calculator'!A:A,0),0),0)</f>
        <v>16520.094745597391</v>
      </c>
      <c r="K1012" s="455">
        <f t="shared" ca="1" si="79"/>
        <v>82044.773792942258</v>
      </c>
      <c r="L1012" s="455">
        <f t="shared" ca="1" si="80"/>
        <v>19772790.484099083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19772790.484099083</v>
      </c>
      <c r="J1013" s="455">
        <f t="array" ref="J1013">IFERROR(INDEX('Retirement Calculator'!K:K,MATCH('Lorri 401b'!N1013,'Retirement Calculator'!A:A,0),0),0)</f>
        <v>16520.094745597391</v>
      </c>
      <c r="K1013" s="455">
        <f t="shared" ca="1" si="79"/>
        <v>82317.793288972854</v>
      </c>
      <c r="L1013" s="455">
        <f t="shared" ca="1" si="80"/>
        <v>19838588.182642456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19838588.182642456</v>
      </c>
      <c r="J1014" s="455">
        <f t="array" ref="J1014">IFERROR(INDEX('Retirement Calculator'!K:K,MATCH('Lorri 401b'!N1014,'Retirement Calculator'!A:A,0),0),0)</f>
        <v>16520.094745597391</v>
      </c>
      <c r="K1014" s="455">
        <f t="shared" ca="1" si="79"/>
        <v>82591.95036623691</v>
      </c>
      <c r="L1014" s="455">
        <f t="shared" ca="1" si="80"/>
        <v>19904660.038263094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19904660.038263094</v>
      </c>
      <c r="J1015" s="455">
        <f t="array" ref="J1015">IFERROR(INDEX('Retirement Calculator'!K:K,MATCH('Lorri 401b'!N1015,'Retirement Calculator'!A:A,0),0),0)</f>
        <v>16520.094745597391</v>
      </c>
      <c r="K1015" s="455">
        <f t="shared" ca="1" si="79"/>
        <v>82867.249764656226</v>
      </c>
      <c r="L1015" s="455">
        <f t="shared" ca="1" si="80"/>
        <v>19971007.19328215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19971007.19328215</v>
      </c>
      <c r="J1016" s="455">
        <f t="array" ref="J1016">IFERROR(INDEX('Retirement Calculator'!K:K,MATCH('Lorri 401b'!N1016,'Retirement Calculator'!A:A,0),0),0)</f>
        <v>16520.094745597391</v>
      </c>
      <c r="K1016" s="455">
        <f t="shared" ca="1" si="79"/>
        <v>83143.69624390229</v>
      </c>
      <c r="L1016" s="455">
        <f t="shared" ca="1" si="80"/>
        <v>20037630.794780452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20037630.794780452</v>
      </c>
      <c r="J1017" s="455">
        <f t="array" ref="J1017">IFERROR(INDEX('Retirement Calculator'!K:K,MATCH('Lorri 401b'!N1017,'Retirement Calculator'!A:A,0),0),0)</f>
        <v>16520.094745597391</v>
      </c>
      <c r="K1017" s="455">
        <f t="shared" ca="1" si="79"/>
        <v>83421.29458347855</v>
      </c>
      <c r="L1017" s="455">
        <f t="shared" ca="1" si="80"/>
        <v>20104531.99461833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20104531.99461833</v>
      </c>
      <c r="J1018" s="455">
        <f t="array" ref="J1018">IFERROR(INDEX('Retirement Calculator'!K:K,MATCH('Lorri 401b'!N1018,'Retirement Calculator'!A:A,0),0),0)</f>
        <v>16520.094745597391</v>
      </c>
      <c r="K1018" s="455">
        <f t="shared" ca="1" si="79"/>
        <v>83700.04958280304</v>
      </c>
      <c r="L1018" s="455">
        <f t="shared" ca="1" si="80"/>
        <v>20171711.949455533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20171711.949455533</v>
      </c>
      <c r="J1019" s="455">
        <f t="array" ref="J1019">IFERROR(INDEX('Retirement Calculator'!K:K,MATCH('Lorri 401b'!N1019,'Retirement Calculator'!A:A,0),0),0)</f>
        <v>16520.094745597391</v>
      </c>
      <c r="K1019" s="455">
        <f t="shared" ca="1" si="79"/>
        <v>83979.966061291387</v>
      </c>
      <c r="L1019" s="455">
        <f t="shared" ca="1" si="80"/>
        <v>20239171.820771225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20239171.820771225</v>
      </c>
      <c r="J1020" s="455">
        <f t="array" ref="J1020">IFERROR(INDEX('Retirement Calculator'!K:K,MATCH('Lorri 401b'!N1020,'Retirement Calculator'!A:A,0),0),0)</f>
        <v>16520.094745597391</v>
      </c>
      <c r="K1020" s="455">
        <f t="shared" ca="1" si="79"/>
        <v>84261.048858440103</v>
      </c>
      <c r="L1020" s="455">
        <f t="shared" ca="1" si="80"/>
        <v>20306912.774884067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20306912.774884067</v>
      </c>
      <c r="J1021" s="455">
        <f t="array" ref="J1021">IFERROR(INDEX('Retirement Calculator'!K:K,MATCH('Lorri 401b'!N1021,'Retirement Calculator'!A:A,0),0),0)</f>
        <v>16520.094745597391</v>
      </c>
      <c r="K1021" s="455">
        <f t="shared" ca="1" si="79"/>
        <v>84543.302833910289</v>
      </c>
      <c r="L1021" s="455">
        <f t="shared" ca="1" si="80"/>
        <v>20374935.98297238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20374935.98297238</v>
      </c>
      <c r="J1022" s="455">
        <f t="array" ref="J1022">IFERROR(INDEX('Retirement Calculator'!K:K,MATCH('Lorri 401b'!N1022,'Retirement Calculator'!A:A,0),0),0)</f>
        <v>16520.094745597391</v>
      </c>
      <c r="K1022" s="455">
        <f t="shared" ca="1" si="79"/>
        <v>84826.732867611587</v>
      </c>
      <c r="L1022" s="455">
        <f t="shared" ca="1" si="80"/>
        <v>20443242.621094394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20443242.621094394</v>
      </c>
      <c r="J1023" s="455">
        <f t="array" ref="J1023">IFERROR(INDEX('Retirement Calculator'!K:K,MATCH('Lorri 401b'!N1023,'Retirement Calculator'!A:A,0),0),0)</f>
        <v>16520.094745597391</v>
      </c>
      <c r="K1023" s="455">
        <f t="shared" ca="1" si="79"/>
        <v>85111.343859786648</v>
      </c>
      <c r="L1023" s="455">
        <f t="shared" ca="1" si="80"/>
        <v>20511833.870208584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20511833.870208584</v>
      </c>
      <c r="J1024" s="455">
        <f t="array" ref="J1024">IFERROR(INDEX('Retirement Calculator'!K:K,MATCH('Lorri 401b'!N1024,'Retirement Calculator'!A:A,0),0),0)</f>
        <v>16520.094745597391</v>
      </c>
      <c r="K1024" s="455">
        <f t="shared" ca="1" si="79"/>
        <v>85397.140731095773</v>
      </c>
      <c r="L1024" s="455">
        <f t="shared" ca="1" si="80"/>
        <v>20580710.916194081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20580710.916194081</v>
      </c>
      <c r="J1025" s="455">
        <f t="array" ref="J1025">IFERROR(INDEX('Retirement Calculator'!K:K,MATCH('Lorri 401b'!N1025,'Retirement Calculator'!A:A,0),0),0)</f>
        <v>16520.094745597391</v>
      </c>
      <c r="K1025" s="455">
        <f t="shared" ca="1" si="79"/>
        <v>85684.128422702008</v>
      </c>
      <c r="L1025" s="455">
        <f t="shared" ca="1" si="80"/>
        <v>20649874.949871186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20649874.949871186</v>
      </c>
      <c r="J1026" s="455">
        <f t="array" ref="J1026">IFERROR(INDEX('Retirement Calculator'!K:K,MATCH('Lorri 401b'!N1026,'Retirement Calculator'!A:A,0),0),0)</f>
        <v>16520.094745597391</v>
      </c>
      <c r="K1026" s="455">
        <f t="shared" ca="1" si="79"/>
        <v>85972.311896356608</v>
      </c>
      <c r="L1026" s="455">
        <f t="shared" ca="1" si="80"/>
        <v>20719327.167021945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20719327.167021945</v>
      </c>
      <c r="J1027" s="455">
        <f t="array" ref="J1027">IFERROR(INDEX('Retirement Calculator'!K:K,MATCH('Lorri 401b'!N1027,'Retirement Calculator'!A:A,0),0),0)</f>
        <v>16520.094745597391</v>
      </c>
      <c r="K1027" s="455">
        <f t="shared" ca="1" si="79"/>
        <v>86261.69613448478</v>
      </c>
      <c r="L1027" s="455">
        <f t="shared" ca="1" si="80"/>
        <v>20789068.768410832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20789068.768410832</v>
      </c>
      <c r="J1028" s="455">
        <f t="array" ref="J1028">IFERROR(INDEX('Retirement Calculator'!K:K,MATCH('Lorri 401b'!N1028,'Retirement Calculator'!A:A,0),0),0)</f>
        <v>16520.094745597391</v>
      </c>
      <c r="K1028" s="455">
        <f t="shared" ref="K1028:K1282" ca="1" si="103">IPMT(M1028/12,1,12,-I1028+J1028,,0)</f>
        <v>86552.286140271797</v>
      </c>
      <c r="L1028" s="455">
        <f t="shared" ref="L1028:L1282" ca="1" si="104">I1028-J1028+K1028</f>
        <v>20859100.959805503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20859100.959805503</v>
      </c>
      <c r="J1029" s="455">
        <f t="array" ref="J1029">IFERROR(INDEX('Retirement Calculator'!K:K,MATCH('Lorri 401b'!N1029,'Retirement Calculator'!A:A,0),0),0)</f>
        <v>16520.094745597391</v>
      </c>
      <c r="K1029" s="455">
        <f t="shared" ca="1" si="103"/>
        <v>86844.086937749598</v>
      </c>
      <c r="L1029" s="455">
        <f t="shared" ca="1" si="104"/>
        <v>20929424.951997653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20929424.951997653</v>
      </c>
      <c r="J1030" s="455">
        <f t="array" ref="J1030">IFERROR(INDEX('Retirement Calculator'!K:K,MATCH('Lorri 401b'!N1030,'Retirement Calculator'!A:A,0),0),0)</f>
        <v>16520.094745597391</v>
      </c>
      <c r="K1030" s="455">
        <f t="shared" ca="1" si="103"/>
        <v>87137.103571883563</v>
      </c>
      <c r="L1030" s="455">
        <f t="shared" ca="1" si="104"/>
        <v>21000041.960823938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21000041.960823938</v>
      </c>
      <c r="J1031" s="455">
        <f t="array" ref="J1031">IFERROR(INDEX('Retirement Calculator'!K:K,MATCH('Lorri 401b'!N1031,'Retirement Calculator'!A:A,0),0),0)</f>
        <v>16520.094745597391</v>
      </c>
      <c r="K1031" s="455">
        <f t="shared" ca="1" si="103"/>
        <v>87431.341108659748</v>
      </c>
      <c r="L1031" s="455">
        <f t="shared" ca="1" si="104"/>
        <v>21070953.207187001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21070953.207187001</v>
      </c>
      <c r="J1032" s="455">
        <f t="array" ref="J1032">IFERROR(INDEX('Retirement Calculator'!K:K,MATCH('Lorri 401b'!N1032,'Retirement Calculator'!A:A,0),0),0)</f>
        <v>16520.094745597391</v>
      </c>
      <c r="K1032" s="455">
        <f t="shared" ca="1" si="103"/>
        <v>87726.804635172506</v>
      </c>
      <c r="L1032" s="455">
        <f t="shared" ca="1" si="104"/>
        <v>21142159.917076573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21142159.917076573</v>
      </c>
      <c r="J1033" s="455">
        <f t="array" ref="J1033">IFERROR(INDEX('Retirement Calculator'!K:K,MATCH('Lorri 401b'!N1033,'Retirement Calculator'!A:A,0),0),0)</f>
        <v>16520.094745597391</v>
      </c>
      <c r="K1033" s="455">
        <f t="shared" ca="1" si="103"/>
        <v>88023.499259712393</v>
      </c>
      <c r="L1033" s="455">
        <f t="shared" ca="1" si="104"/>
        <v>21213663.321590688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21213663.321590688</v>
      </c>
      <c r="J1034" s="455">
        <f t="array" ref="J1034">IFERROR(INDEX('Retirement Calculator'!K:K,MATCH('Lorri 401b'!N1034,'Retirement Calculator'!A:A,0),0),0)</f>
        <v>16520.094745597391</v>
      </c>
      <c r="K1034" s="455">
        <f t="shared" ca="1" si="103"/>
        <v>88321.430111854541</v>
      </c>
      <c r="L1034" s="455">
        <f t="shared" ca="1" si="104"/>
        <v>21285464.656956945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21285464.656956945</v>
      </c>
      <c r="J1035" s="455">
        <f t="array" ref="J1035">IFERROR(INDEX('Retirement Calculator'!K:K,MATCH('Lorri 401b'!N1035,'Retirement Calculator'!A:A,0),0),0)</f>
        <v>16520.094745597391</v>
      </c>
      <c r="K1035" s="455">
        <f t="shared" ca="1" si="103"/>
        <v>88620.602342547267</v>
      </c>
      <c r="L1035" s="455">
        <f t="shared" ca="1" si="104"/>
        <v>21357565.164553892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21357565.164553892</v>
      </c>
      <c r="J1036" s="455">
        <f t="array" ref="J1036">IFERROR(INDEX('Retirement Calculator'!K:K,MATCH('Lorri 401b'!N1036,'Retirement Calculator'!A:A,0),0),0)</f>
        <v>16520.094745597391</v>
      </c>
      <c r="K1036" s="455">
        <f t="shared" ca="1" si="103"/>
        <v>88921.021124201216</v>
      </c>
      <c r="L1036" s="455">
        <f t="shared" ca="1" si="104"/>
        <v>21429966.090932496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21429966.090932496</v>
      </c>
      <c r="J1037" s="455">
        <f t="array" ref="J1037">IFERROR(INDEX('Retirement Calculator'!K:K,MATCH('Lorri 401b'!N1037,'Retirement Calculator'!A:A,0),0),0)</f>
        <v>16520.094745597391</v>
      </c>
      <c r="K1037" s="455">
        <f t="shared" ca="1" si="103"/>
        <v>89222.691650778739</v>
      </c>
      <c r="L1037" s="455">
        <f t="shared" ca="1" si="104"/>
        <v>21502668.687837675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21502668.687837675</v>
      </c>
      <c r="J1038" s="455">
        <f t="array" ref="J1038">IFERROR(INDEX('Retirement Calculator'!K:K,MATCH('Lorri 401b'!N1038,'Retirement Calculator'!A:A,0),0),0)</f>
        <v>16520.094745597391</v>
      </c>
      <c r="K1038" s="455">
        <f t="shared" ca="1" si="103"/>
        <v>89525.619137883652</v>
      </c>
      <c r="L1038" s="455">
        <f t="shared" ca="1" si="104"/>
        <v>21575674.21222996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21575674.21222996</v>
      </c>
      <c r="J1039" s="455">
        <f t="array" ref="J1039">IFERROR(INDEX('Retirement Calculator'!K:K,MATCH('Lorri 401b'!N1039,'Retirement Calculator'!A:A,0),0),0)</f>
        <v>16520.094745597391</v>
      </c>
      <c r="K1039" s="455">
        <f t="shared" ca="1" si="103"/>
        <v>89829.808822851497</v>
      </c>
      <c r="L1039" s="455">
        <f t="shared" ca="1" si="104"/>
        <v>21648983.926307213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21648983.926307213</v>
      </c>
      <c r="J1040" s="455">
        <f t="array" ref="J1040">IFERROR(INDEX('Retirement Calculator'!K:K,MATCH('Lorri 401b'!N1040,'Retirement Calculator'!A:A,0),0),0)</f>
        <v>16520.094745597391</v>
      </c>
      <c r="K1040" s="455">
        <f t="shared" ca="1" si="103"/>
        <v>90135.265964840059</v>
      </c>
      <c r="L1040" s="455">
        <f t="shared" ca="1" si="104"/>
        <v>21722599.097526453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21722599.097526453</v>
      </c>
      <c r="J1041" s="455">
        <f t="array" ref="J1041">IFERROR(INDEX('Retirement Calculator'!K:K,MATCH('Lorri 401b'!N1041,'Retirement Calculator'!A:A,0),0),0)</f>
        <v>16520.094745597391</v>
      </c>
      <c r="K1041" s="455">
        <f t="shared" ca="1" si="103"/>
        <v>90441.995844920224</v>
      </c>
      <c r="L1041" s="455">
        <f t="shared" ca="1" si="104"/>
        <v>21796520.998625774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21796520.998625774</v>
      </c>
      <c r="J1042" s="455">
        <f t="array" ref="J1042">IFERROR(INDEX('Retirement Calculator'!K:K,MATCH('Lorri 401b'!N1042,'Retirement Calculator'!A:A,0),0),0)</f>
        <v>16520.094745597391</v>
      </c>
      <c r="K1042" s="455">
        <f t="shared" ca="1" si="103"/>
        <v>90750.0037661674</v>
      </c>
      <c r="L1042" s="455">
        <f t="shared" ca="1" si="104"/>
        <v>21870750.907646343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21870750.907646343</v>
      </c>
      <c r="J1043" s="455">
        <f t="array" ref="J1043">IFERROR(INDEX('Retirement Calculator'!K:K,MATCH('Lorri 401b'!N1043,'Retirement Calculator'!A:A,0),0),0)</f>
        <v>16520.094745597391</v>
      </c>
      <c r="K1043" s="455">
        <f t="shared" ca="1" si="103"/>
        <v>91059.2950537531</v>
      </c>
      <c r="L1043" s="455">
        <f t="shared" ca="1" si="104"/>
        <v>21945290.107954498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21945290.107954498</v>
      </c>
      <c r="J1044" s="455">
        <f t="array" ref="J1044">IFERROR(INDEX('Retirement Calculator'!K:K,MATCH('Lorri 401b'!N1044,'Retirement Calculator'!A:A,0),0),0)</f>
        <v>16520.094745597391</v>
      </c>
      <c r="K1044" s="455">
        <f t="shared" ca="1" si="103"/>
        <v>91369.875055037075</v>
      </c>
      <c r="L1044" s="455">
        <f t="shared" ca="1" si="104"/>
        <v>22020139.888263937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22020139.888263937</v>
      </c>
      <c r="J1045" s="455">
        <f t="array" ref="J1045">IFERROR(INDEX('Retirement Calculator'!K:K,MATCH('Lorri 401b'!N1045,'Retirement Calculator'!A:A,0),0),0)</f>
        <v>16520.094745597391</v>
      </c>
      <c r="K1045" s="455">
        <f t="shared" ca="1" si="103"/>
        <v>91681.749139659747</v>
      </c>
      <c r="L1045" s="455">
        <f t="shared" ca="1" si="104"/>
        <v>22095301.542657997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22095301.542657997</v>
      </c>
      <c r="J1046" s="455">
        <f t="array" ref="J1046">IFERROR(INDEX('Retirement Calculator'!K:K,MATCH('Lorri 401b'!N1046,'Retirement Calculator'!A:A,0),0),0)</f>
        <v>16520.094745597391</v>
      </c>
      <c r="K1046" s="455">
        <f t="shared" ca="1" si="103"/>
        <v>91994.92269963499</v>
      </c>
      <c r="L1046" s="455">
        <f t="shared" ca="1" si="104"/>
        <v>22170776.370612033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22170776.370612033</v>
      </c>
      <c r="J1047" s="455">
        <f t="array" ref="J1047">IFERROR(INDEX('Retirement Calculator'!K:K,MATCH('Lorri 401b'!N1047,'Retirement Calculator'!A:A,0),0),0)</f>
        <v>16520.094745597391</v>
      </c>
      <c r="K1047" s="455">
        <f t="shared" ca="1" si="103"/>
        <v>92309.401149443467</v>
      </c>
      <c r="L1047" s="455">
        <f t="shared" ca="1" si="104"/>
        <v>22246565.677015878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22246565.677015878</v>
      </c>
      <c r="J1048" s="455">
        <f t="array" ref="J1048">IFERROR(INDEX('Retirement Calculator'!K:K,MATCH('Lorri 401b'!N1048,'Retirement Calculator'!A:A,0),0),0)</f>
        <v>16520.094745597391</v>
      </c>
      <c r="K1048" s="455">
        <f t="shared" ca="1" si="103"/>
        <v>92625.189926126157</v>
      </c>
      <c r="L1048" s="455">
        <f t="shared" ca="1" si="104"/>
        <v>22322670.772196405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22322670.772196405</v>
      </c>
      <c r="J1049" s="455">
        <f t="array" ref="J1049">IFERROR(INDEX('Retirement Calculator'!K:K,MATCH('Lorri 401b'!N1049,'Retirement Calculator'!A:A,0),0),0)</f>
        <v>16520.094745597391</v>
      </c>
      <c r="K1049" s="455">
        <f t="shared" ca="1" si="103"/>
        <v>92942.294489378357</v>
      </c>
      <c r="L1049" s="455">
        <f t="shared" ca="1" si="104"/>
        <v>22399092.971940186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22399092.971940186</v>
      </c>
      <c r="J1050" s="455">
        <f t="array" ref="J1050">IFERROR(INDEX('Retirement Calculator'!K:K,MATCH('Lorri 401b'!N1050,'Retirement Calculator'!A:A,0),0),0)</f>
        <v>16520.094745597391</v>
      </c>
      <c r="K1050" s="455">
        <f t="shared" ca="1" si="103"/>
        <v>93260.720321644112</v>
      </c>
      <c r="L1050" s="455">
        <f t="shared" ca="1" si="104"/>
        <v>22475833.597516231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22475833.597516231</v>
      </c>
      <c r="J1051" s="455">
        <f t="array" ref="J1051">IFERROR(INDEX('Retirement Calculator'!K:K,MATCH('Lorri 401b'!N1051,'Retirement Calculator'!A:A,0),0),0)</f>
        <v>16520.094745597391</v>
      </c>
      <c r="K1051" s="455">
        <f t="shared" ca="1" si="103"/>
        <v>93580.472928210962</v>
      </c>
      <c r="L1051" s="455">
        <f t="shared" ca="1" si="104"/>
        <v>22552893.975698844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22552893.975698844</v>
      </c>
      <c r="J1052" s="455">
        <f t="array" ref="J1052">IFERROR(INDEX('Retirement Calculator'!K:K,MATCH('Lorri 401b'!N1052,'Retirement Calculator'!A:A,0),0),0)</f>
        <v>16520.094745597391</v>
      </c>
      <c r="K1052" s="455">
        <f t="shared" ca="1" si="103"/>
        <v>93901.557837305183</v>
      </c>
      <c r="L1052" s="455">
        <f t="shared" ca="1" si="104"/>
        <v>22630275.438790549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22630275.438790549</v>
      </c>
      <c r="J1053" s="455">
        <f t="array" ref="J1053">IFERROR(INDEX('Retirement Calculator'!K:K,MATCH('Lorri 401b'!N1053,'Retirement Calculator'!A:A,0),0),0)</f>
        <v>16520.094745597391</v>
      </c>
      <c r="K1053" s="455">
        <f t="shared" ca="1" si="103"/>
        <v>94223.980600187293</v>
      </c>
      <c r="L1053" s="455">
        <f t="shared" ca="1" si="104"/>
        <v>22707979.324645136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22707979.324645136</v>
      </c>
      <c r="J1054" s="455">
        <f t="array" ref="J1054">IFERROR(INDEX('Retirement Calculator'!K:K,MATCH('Lorri 401b'!N1054,'Retirement Calculator'!A:A,0),0),0)</f>
        <v>16520.094745597391</v>
      </c>
      <c r="K1054" s="455">
        <f t="shared" ca="1" si="103"/>
        <v>94547.746791248064</v>
      </c>
      <c r="L1054" s="455">
        <f t="shared" ca="1" si="104"/>
        <v>22786006.976690784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22786006.976690784</v>
      </c>
      <c r="J1055" s="455">
        <f t="array" ref="J1055">IFERROR(INDEX('Retirement Calculator'!K:K,MATCH('Lorri 401b'!N1055,'Retirement Calculator'!A:A,0),0),0)</f>
        <v>16520.094745597391</v>
      </c>
      <c r="K1055" s="455">
        <f t="shared" ca="1" si="103"/>
        <v>94872.862008104945</v>
      </c>
      <c r="L1055" s="455">
        <f t="shared" ca="1" si="104"/>
        <v>22864359.743953291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22864359.743953291</v>
      </c>
      <c r="J1056" s="455">
        <f t="array" ref="J1056">IFERROR(INDEX('Retirement Calculator'!K:K,MATCH('Lorri 401b'!N1056,'Retirement Calculator'!A:A,0),0),0)</f>
        <v>16520.094745597391</v>
      </c>
      <c r="K1056" s="455">
        <f t="shared" ca="1" si="103"/>
        <v>95199.331871698712</v>
      </c>
      <c r="L1056" s="455">
        <f t="shared" ca="1" si="104"/>
        <v>22943038.981079392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22943038.981079392</v>
      </c>
      <c r="J1057" s="455">
        <f t="array" ref="J1057">IFERROR(INDEX('Retirement Calculator'!K:K,MATCH('Lorri 401b'!N1057,'Retirement Calculator'!A:A,0),0),0)</f>
        <v>16520.094745597391</v>
      </c>
      <c r="K1057" s="455">
        <f t="shared" ca="1" si="103"/>
        <v>95527.162026390812</v>
      </c>
      <c r="L1057" s="455">
        <f t="shared" ca="1" si="104"/>
        <v>23022046.048360184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23022046.048360184</v>
      </c>
      <c r="J1058" s="455">
        <f t="array" ref="J1058">IFERROR(INDEX('Retirement Calculator'!K:K,MATCH('Lorri 401b'!N1058,'Retirement Calculator'!A:A,0),0),0)</f>
        <v>16520.094745597391</v>
      </c>
      <c r="K1058" s="455">
        <f t="shared" ca="1" si="103"/>
        <v>95856.358140060765</v>
      </c>
      <c r="L1058" s="455">
        <f t="shared" ca="1" si="104"/>
        <v>23101382.311754648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23101382.311754648</v>
      </c>
      <c r="J1059" s="455">
        <f t="array" ref="J1059">IFERROR(INDEX('Retirement Calculator'!K:K,MATCH('Lorri 401b'!N1059,'Retirement Calculator'!A:A,0),0),0)</f>
        <v>16520.094745597391</v>
      </c>
      <c r="K1059" s="455">
        <f t="shared" ca="1" si="103"/>
        <v>96186.92590420437</v>
      </c>
      <c r="L1059" s="455">
        <f t="shared" ca="1" si="104"/>
        <v>23181049.142913252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23181049.142913252</v>
      </c>
      <c r="J1060" s="455">
        <f t="array" ref="J1060">IFERROR(INDEX('Retirement Calculator'!K:K,MATCH('Lorri 401b'!N1060,'Retirement Calculator'!A:A,0),0),0)</f>
        <v>16520.094745597391</v>
      </c>
      <c r="K1060" s="455">
        <f t="shared" ca="1" si="103"/>
        <v>96518.871034031894</v>
      </c>
      <c r="L1060" s="455">
        <f t="shared" ca="1" si="104"/>
        <v>23261047.919201687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23261047.919201687</v>
      </c>
      <c r="J1061" s="455">
        <f t="array" ref="J1061">IFERROR(INDEX('Retirement Calculator'!K:K,MATCH('Lorri 401b'!N1061,'Retirement Calculator'!A:A,0),0),0)</f>
        <v>16520.094745597391</v>
      </c>
      <c r="K1061" s="455">
        <f t="shared" ca="1" si="103"/>
        <v>96852.199268567027</v>
      </c>
      <c r="L1061" s="455">
        <f t="shared" ca="1" si="104"/>
        <v>23341380.023724657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23341380.023724657</v>
      </c>
      <c r="J1062" s="455">
        <f t="array" ref="J1062">IFERROR(INDEX('Retirement Calculator'!K:K,MATCH('Lorri 401b'!N1062,'Retirement Calculator'!A:A,0),0),0)</f>
        <v>16520.094745597391</v>
      </c>
      <c r="K1062" s="455">
        <f t="shared" ca="1" si="103"/>
        <v>97186.916370746068</v>
      </c>
      <c r="L1062" s="455">
        <f t="shared" ca="1" si="104"/>
        <v>23422046.845349804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23422046.845349804</v>
      </c>
      <c r="J1063" s="455">
        <f t="array" ref="J1063">IFERROR(INDEX('Retirement Calculator'!K:K,MATCH('Lorri 401b'!N1063,'Retirement Calculator'!A:A,0),0),0)</f>
        <v>16520.094745597391</v>
      </c>
      <c r="K1063" s="455">
        <f t="shared" ca="1" si="103"/>
        <v>97523.028127517522</v>
      </c>
      <c r="L1063" s="455">
        <f t="shared" ca="1" si="104"/>
        <v>23503049.778731722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23503049.778731722</v>
      </c>
      <c r="J1064" s="455">
        <f t="array" ref="J1064">IFERROR(INDEX('Retirement Calculator'!K:K,MATCH('Lorri 401b'!N1064,'Retirement Calculator'!A:A,0),0),0)</f>
        <v>16520.094745597391</v>
      </c>
      <c r="K1064" s="455">
        <f t="shared" ca="1" si="103"/>
        <v>97860.540349942181</v>
      </c>
      <c r="L1064" s="455">
        <f t="shared" ca="1" si="104"/>
        <v>23584390.224336065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23584390.224336065</v>
      </c>
      <c r="J1065" s="455">
        <f t="array" ref="J1065">IFERROR(INDEX('Retirement Calculator'!K:K,MATCH('Lorri 401b'!N1065,'Retirement Calculator'!A:A,0),0),0)</f>
        <v>16520.094745597391</v>
      </c>
      <c r="K1065" s="455">
        <f t="shared" ca="1" si="103"/>
        <v>98199.45887329361</v>
      </c>
      <c r="L1065" s="455">
        <f t="shared" ca="1" si="104"/>
        <v>23666069.588463761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23666069.588463761</v>
      </c>
      <c r="J1066" s="455">
        <f t="array" ref="J1066">IFERROR(INDEX('Retirement Calculator'!K:K,MATCH('Lorri 401b'!N1066,'Retirement Calculator'!A:A,0),0),0)</f>
        <v>16520.094745597391</v>
      </c>
      <c r="K1066" s="455">
        <f t="shared" ca="1" si="103"/>
        <v>98539.789557159005</v>
      </c>
      <c r="L1066" s="455">
        <f t="shared" ca="1" si="104"/>
        <v>23748089.283275321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23748089.283275321</v>
      </c>
      <c r="J1067" s="455">
        <f t="array" ref="J1067">IFERROR(INDEX('Retirement Calculator'!K:K,MATCH('Lorri 401b'!N1067,'Retirement Calculator'!A:A,0),0),0)</f>
        <v>16520.094745597391</v>
      </c>
      <c r="K1067" s="455">
        <f t="shared" ca="1" si="103"/>
        <v>98881.538285540504</v>
      </c>
      <c r="L1067" s="455">
        <f t="shared" ca="1" si="104"/>
        <v>23830450.726815265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23830450.726815265</v>
      </c>
      <c r="J1068" s="455">
        <f t="array" ref="J1068">IFERROR(INDEX('Retirement Calculator'!K:K,MATCH('Lorri 401b'!N1068,'Retirement Calculator'!A:A,0),0),0)</f>
        <v>16520.094745597391</v>
      </c>
      <c r="K1068" s="455">
        <f t="shared" ca="1" si="103"/>
        <v>99224.710966956947</v>
      </c>
      <c r="L1068" s="455">
        <f t="shared" ca="1" si="104"/>
        <v>23913155.343036622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23913155.343036622</v>
      </c>
      <c r="J1069" s="455">
        <f t="array" ref="J1069">IFERROR(INDEX('Retirement Calculator'!K:K,MATCH('Lorri 401b'!N1069,'Retirement Calculator'!A:A,0),0),0)</f>
        <v>16520.094745597391</v>
      </c>
      <c r="K1069" s="455">
        <f t="shared" ca="1" si="103"/>
        <v>99569.31353454593</v>
      </c>
      <c r="L1069" s="455">
        <f t="shared" ca="1" si="104"/>
        <v>23996204.56182557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23996204.56182557</v>
      </c>
      <c r="J1070" s="455">
        <f t="array" ref="J1070">IFERROR(INDEX('Retirement Calculator'!K:K,MATCH('Lorri 401b'!N1070,'Retirement Calculator'!A:A,0),0),0)</f>
        <v>16520.094745597391</v>
      </c>
      <c r="K1070" s="455">
        <f t="shared" ca="1" si="103"/>
        <v>99915.351946166542</v>
      </c>
      <c r="L1070" s="455">
        <f t="shared" ca="1" si="104"/>
        <v>24079599.819026139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24079599.819026139</v>
      </c>
      <c r="J1071" s="455">
        <f t="array" ref="J1071">IFERROR(INDEX('Retirement Calculator'!K:K,MATCH('Lorri 401b'!N1071,'Retirement Calculator'!A:A,0),0),0)</f>
        <v>16520.094745597391</v>
      </c>
      <c r="K1071" s="455">
        <f t="shared" ca="1" si="103"/>
        <v>100262.83218450224</v>
      </c>
      <c r="L1071" s="455">
        <f t="shared" ca="1" si="104"/>
        <v>24163342.556465041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24163342.556465041</v>
      </c>
      <c r="J1072" s="455">
        <f t="array" ref="J1072">IFERROR(INDEX('Retirement Calculator'!K:K,MATCH('Lorri 401b'!N1072,'Retirement Calculator'!A:A,0),0),0)</f>
        <v>16520.094745597391</v>
      </c>
      <c r="K1072" s="455">
        <f t="shared" ca="1" si="103"/>
        <v>100611.76025716434</v>
      </c>
      <c r="L1072" s="455">
        <f t="shared" ca="1" si="104"/>
        <v>24247434.221976608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24247434.221976608</v>
      </c>
      <c r="J1073" s="455">
        <f t="array" ref="J1073">IFERROR(INDEX('Retirement Calculator'!K:K,MATCH('Lorri 401b'!N1073,'Retirement Calculator'!A:A,0),0),0)</f>
        <v>16520.094745597391</v>
      </c>
      <c r="K1073" s="455">
        <f t="shared" ca="1" si="103"/>
        <v>100962.14219679587</v>
      </c>
      <c r="L1073" s="455">
        <f t="shared" ca="1" si="104"/>
        <v>24331876.269427806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24331876.269427806</v>
      </c>
      <c r="J1074" s="455">
        <f t="array" ref="J1074">IFERROR(INDEX('Retirement Calculator'!K:K,MATCH('Lorri 401b'!N1074,'Retirement Calculator'!A:A,0),0),0)</f>
        <v>16520.094745597391</v>
      </c>
      <c r="K1074" s="455">
        <f t="shared" ca="1" si="103"/>
        <v>101313.98406117587</v>
      </c>
      <c r="L1074" s="455">
        <f t="shared" ca="1" si="104"/>
        <v>24416670.158743382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24416670.158743382</v>
      </c>
      <c r="J1075" s="455">
        <f t="array" ref="J1075">IFERROR(INDEX('Retirement Calculator'!K:K,MATCH('Lorri 401b'!N1075,'Retirement Calculator'!A:A,0),0),0)</f>
        <v>16520.094745597391</v>
      </c>
      <c r="K1075" s="455">
        <f t="shared" ca="1" si="103"/>
        <v>101667.2919333241</v>
      </c>
      <c r="L1075" s="455">
        <f t="shared" ca="1" si="104"/>
        <v>24501817.355931107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24501817.355931107</v>
      </c>
      <c r="J1076" s="455">
        <f t="array" ref="J1076">IFERROR(INDEX('Retirement Calculator'!K:K,MATCH('Lorri 401b'!N1076,'Retirement Calculator'!A:A,0),0),0)</f>
        <v>16520.094745597391</v>
      </c>
      <c r="K1076" s="455">
        <f t="shared" ca="1" si="103"/>
        <v>102022.07192160629</v>
      </c>
      <c r="L1076" s="455">
        <f t="shared" ca="1" si="104"/>
        <v>24587319.333107114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24587319.333107114</v>
      </c>
      <c r="J1077" s="455">
        <f t="array" ref="J1077">IFERROR(INDEX('Retirement Calculator'!K:K,MATCH('Lorri 401b'!N1077,'Retirement Calculator'!A:A,0),0),0)</f>
        <v>16520.094745597391</v>
      </c>
      <c r="K1077" s="455">
        <f t="shared" ca="1" si="103"/>
        <v>102378.33015983965</v>
      </c>
      <c r="L1077" s="455">
        <f t="shared" ca="1" si="104"/>
        <v>24673177.568521354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24673177.568521354</v>
      </c>
      <c r="J1078" s="455">
        <f t="array" ref="J1078">IFERROR(INDEX('Retirement Calculator'!K:K,MATCH('Lorri 401b'!N1078,'Retirement Calculator'!A:A,0),0),0)</f>
        <v>16520.094745597391</v>
      </c>
      <c r="K1078" s="455">
        <f t="shared" ca="1" si="103"/>
        <v>102736.07280739897</v>
      </c>
      <c r="L1078" s="455">
        <f t="shared" ca="1" si="104"/>
        <v>24759393.546583153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24759393.546583153</v>
      </c>
      <c r="J1079" s="455">
        <f t="array" ref="J1079">IFERROR(INDEX('Retirement Calculator'!K:K,MATCH('Lorri 401b'!N1079,'Retirement Calculator'!A:A,0),0),0)</f>
        <v>16520.094745597391</v>
      </c>
      <c r="K1079" s="455">
        <f t="shared" ca="1" si="103"/>
        <v>103095.30604932315</v>
      </c>
      <c r="L1079" s="455">
        <f t="shared" ca="1" si="104"/>
        <v>24845968.757886879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24845968.757886879</v>
      </c>
      <c r="J1080" s="455">
        <f t="array" ref="J1080">IFERROR(INDEX('Retirement Calculator'!K:K,MATCH('Lorri 401b'!N1080,'Retirement Calculator'!A:A,0),0),0)</f>
        <v>16520.094745597391</v>
      </c>
      <c r="K1080" s="455">
        <f t="shared" ca="1" si="103"/>
        <v>103456.036096422</v>
      </c>
      <c r="L1080" s="455">
        <f t="shared" ca="1" si="104"/>
        <v>24932904.699237704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24932904.699237704</v>
      </c>
      <c r="J1081" s="455">
        <f t="array" ref="J1081">IFERROR(INDEX('Retirement Calculator'!K:K,MATCH('Lorri 401b'!N1081,'Retirement Calculator'!A:A,0),0),0)</f>
        <v>16520.094745597391</v>
      </c>
      <c r="K1081" s="455">
        <f t="shared" ca="1" si="103"/>
        <v>103818.26918538378</v>
      </c>
      <c r="L1081" s="455">
        <f t="shared" ca="1" si="104"/>
        <v>25020202.873677488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25020202.873677488</v>
      </c>
      <c r="J1082" s="455">
        <f t="array" ref="J1082">IFERROR(INDEX('Retirement Calculator'!K:K,MATCH('Lorri 401b'!N1082,'Retirement Calculator'!A:A,0),0),0)</f>
        <v>16520.094745597391</v>
      </c>
      <c r="K1082" s="455">
        <f t="shared" ca="1" si="103"/>
        <v>104182.01157888287</v>
      </c>
      <c r="L1082" s="455">
        <f t="shared" ca="1" si="104"/>
        <v>25107864.790510774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25107864.790510774</v>
      </c>
      <c r="J1083" s="455">
        <f t="array" ref="J1083">IFERROR(INDEX('Retirement Calculator'!K:K,MATCH('Lorri 401b'!N1083,'Retirement Calculator'!A:A,0),0),0)</f>
        <v>16520.094745597391</v>
      </c>
      <c r="K1083" s="455">
        <f t="shared" ca="1" si="103"/>
        <v>104547.26956568823</v>
      </c>
      <c r="L1083" s="455">
        <f t="shared" ca="1" si="104"/>
        <v>25195891.965330862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25195891.965330862</v>
      </c>
      <c r="J1084" s="455">
        <f t="array" ref="J1084">IFERROR(INDEX('Retirement Calculator'!K:K,MATCH('Lorri 401b'!N1084,'Retirement Calculator'!A:A,0),0),0)</f>
        <v>16520.094745597391</v>
      </c>
      <c r="K1084" s="455">
        <f t="shared" ca="1" si="103"/>
        <v>104914.04946077193</v>
      </c>
      <c r="L1084" s="455">
        <f t="shared" ca="1" si="104"/>
        <v>25284285.920046035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25284285.920046035</v>
      </c>
      <c r="J1085" s="455">
        <f t="array" ref="J1085">IFERROR(INDEX('Retirement Calculator'!K:K,MATCH('Lorri 401b'!N1085,'Retirement Calculator'!A:A,0),0),0)</f>
        <v>16520.094745597391</v>
      </c>
      <c r="K1085" s="455">
        <f t="shared" ca="1" si="103"/>
        <v>105282.35760541848</v>
      </c>
      <c r="L1085" s="455">
        <f t="shared" ca="1" si="104"/>
        <v>25373048.182905857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25373048.182905857</v>
      </c>
      <c r="J1086" s="455">
        <f t="array" ref="J1086">IFERROR(INDEX('Retirement Calculator'!K:K,MATCH('Lorri 401b'!N1086,'Retirement Calculator'!A:A,0),0),0)</f>
        <v>16520.094745597391</v>
      </c>
      <c r="K1086" s="455">
        <f t="shared" ca="1" si="103"/>
        <v>105652.2003673344</v>
      </c>
      <c r="L1086" s="455">
        <f t="shared" ca="1" si="104"/>
        <v>25462180.288527593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25462180.288527593</v>
      </c>
      <c r="J1087" s="455">
        <f t="array" ref="J1087">IFERROR(INDEX('Retirement Calculator'!K:K,MATCH('Lorri 401b'!N1087,'Retirement Calculator'!A:A,0),0),0)</f>
        <v>16520.094745597391</v>
      </c>
      <c r="K1087" s="455">
        <f t="shared" ca="1" si="103"/>
        <v>106023.58414075831</v>
      </c>
      <c r="L1087" s="455">
        <f t="shared" ca="1" si="104"/>
        <v>25551683.777922753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25551683.777922753</v>
      </c>
      <c r="J1088" s="455">
        <f t="array" ref="J1088">IFERROR(INDEX('Retirement Calculator'!K:K,MATCH('Lorri 401b'!N1088,'Retirement Calculator'!A:A,0),0),0)</f>
        <v>16520.094745597391</v>
      </c>
      <c r="K1088" s="455">
        <f t="shared" ca="1" si="103"/>
        <v>106396.51534657147</v>
      </c>
      <c r="L1088" s="455">
        <f t="shared" ca="1" si="104"/>
        <v>25641560.198523726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25641560.198523726</v>
      </c>
      <c r="J1089" s="455">
        <f t="array" ref="J1089">IFERROR(INDEX('Retirement Calculator'!K:K,MATCH('Lorri 401b'!N1089,'Retirement Calculator'!A:A,0),0),0)</f>
        <v>16520.094745597391</v>
      </c>
      <c r="K1089" s="455">
        <f t="shared" ca="1" si="103"/>
        <v>106771.00043240887</v>
      </c>
      <c r="L1089" s="455">
        <f t="shared" ca="1" si="104"/>
        <v>25731811.104210537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25731811.104210537</v>
      </c>
      <c r="J1090" s="455">
        <f t="array" ref="J1090">IFERROR(INDEX('Retirement Calculator'!K:K,MATCH('Lorri 401b'!N1090,'Retirement Calculator'!A:A,0),0),0)</f>
        <v>16520.094745597391</v>
      </c>
      <c r="K1090" s="455">
        <f t="shared" ca="1" si="103"/>
        <v>107147.04587277057</v>
      </c>
      <c r="L1090" s="455">
        <f t="shared" ca="1" si="104"/>
        <v>25822438.055337708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25822438.055337708</v>
      </c>
      <c r="J1091" s="455">
        <f t="array" ref="J1091">IFERROR(INDEX('Retirement Calculator'!K:K,MATCH('Lorri 401b'!N1091,'Retirement Calculator'!A:A,0),0),0)</f>
        <v>16520.094745597391</v>
      </c>
      <c r="K1091" s="455">
        <f t="shared" ca="1" si="103"/>
        <v>107524.65816913379</v>
      </c>
      <c r="L1091" s="455">
        <f t="shared" ca="1" si="104"/>
        <v>25913442.618761245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25913442.618761245</v>
      </c>
      <c r="J1092" s="455">
        <f t="array" ref="J1092">IFERROR(INDEX('Retirement Calculator'!K:K,MATCH('Lorri 401b'!N1092,'Retirement Calculator'!A:A,0),0),0)</f>
        <v>16520.094745597391</v>
      </c>
      <c r="K1092" s="455">
        <f t="shared" ca="1" si="103"/>
        <v>107903.8438500652</v>
      </c>
      <c r="L1092" s="455">
        <f t="shared" ca="1" si="104"/>
        <v>26004826.367865711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26004826.367865711</v>
      </c>
      <c r="J1093" s="455">
        <f t="array" ref="J1093">IFERROR(INDEX('Retirement Calculator'!K:K,MATCH('Lorri 401b'!N1093,'Retirement Calculator'!A:A,0),0),0)</f>
        <v>16520.094745597391</v>
      </c>
      <c r="K1093" s="455">
        <f t="shared" ca="1" si="103"/>
        <v>108284.6094713338</v>
      </c>
      <c r="L1093" s="455">
        <f t="shared" ca="1" si="104"/>
        <v>26096590.882591445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26096590.882591445</v>
      </c>
      <c r="J1094" s="455">
        <f t="array" ref="J1094">IFERROR(INDEX('Retirement Calculator'!K:K,MATCH('Lorri 401b'!N1094,'Retirement Calculator'!A:A,0),0),0)</f>
        <v>16520.094745597391</v>
      </c>
      <c r="K1094" s="455">
        <f t="shared" ca="1" si="103"/>
        <v>108666.96161602436</v>
      </c>
      <c r="L1094" s="455">
        <f t="shared" ca="1" si="104"/>
        <v>26188737.749461871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26188737.749461871</v>
      </c>
      <c r="J1095" s="455">
        <f t="array" ref="J1095">IFERROR(INDEX('Retirement Calculator'!K:K,MATCH('Lorri 401b'!N1095,'Retirement Calculator'!A:A,0),0),0)</f>
        <v>16520.094745597391</v>
      </c>
      <c r="K1095" s="455">
        <f t="shared" ca="1" si="103"/>
        <v>109050.90689465111</v>
      </c>
      <c r="L1095" s="455">
        <f t="shared" ca="1" si="104"/>
        <v>26281268.561610922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26281268.561610922</v>
      </c>
      <c r="J1096" s="455">
        <f t="array" ref="J1096">IFERROR(INDEX('Retirement Calculator'!K:K,MATCH('Lorri 401b'!N1096,'Retirement Calculator'!A:A,0),0),0)</f>
        <v>16520.094745597391</v>
      </c>
      <c r="K1096" s="455">
        <f t="shared" ca="1" si="103"/>
        <v>109436.45194527217</v>
      </c>
      <c r="L1096" s="455">
        <f t="shared" ca="1" si="104"/>
        <v>26374184.918810595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26374184.918810595</v>
      </c>
      <c r="J1097" s="455">
        <f t="array" ref="J1097">IFERROR(INDEX('Retirement Calculator'!K:K,MATCH('Lorri 401b'!N1097,'Retirement Calculator'!A:A,0),0),0)</f>
        <v>16520.094745597391</v>
      </c>
      <c r="K1097" s="455">
        <f t="shared" ca="1" si="103"/>
        <v>109823.60343360415</v>
      </c>
      <c r="L1097" s="455">
        <f t="shared" ca="1" si="104"/>
        <v>26467488.427498601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26467488.427498601</v>
      </c>
      <c r="J1098" s="455">
        <f t="array" ref="J1098">IFERROR(INDEX('Retirement Calculator'!K:K,MATCH('Lorri 401b'!N1098,'Retirement Calculator'!A:A,0),0),0)</f>
        <v>16520.094745597391</v>
      </c>
      <c r="K1098" s="455">
        <f t="shared" ca="1" si="103"/>
        <v>110212.36805313753</v>
      </c>
      <c r="L1098" s="455">
        <f t="shared" ca="1" si="104"/>
        <v>26561180.700806141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26561180.700806141</v>
      </c>
      <c r="J1099" s="455">
        <f t="array" ref="J1099">IFERROR(INDEX('Retirement Calculator'!K:K,MATCH('Lorri 401b'!N1099,'Retirement Calculator'!A:A,0),0),0)</f>
        <v>16520.094745597391</v>
      </c>
      <c r="K1099" s="455">
        <f t="shared" ca="1" si="103"/>
        <v>110602.75252525225</v>
      </c>
      <c r="L1099" s="455">
        <f t="shared" ca="1" si="104"/>
        <v>26655263.358585794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26655263.358585794</v>
      </c>
      <c r="J1100" s="455">
        <f t="array" ref="J1100">IFERROR(INDEX('Retirement Calculator'!K:K,MATCH('Lorri 401b'!N1100,'Retirement Calculator'!A:A,0),0),0)</f>
        <v>16520.094745597391</v>
      </c>
      <c r="K1100" s="455">
        <f t="shared" ca="1" si="103"/>
        <v>110994.76359933412</v>
      </c>
      <c r="L1100" s="455">
        <f t="shared" ca="1" si="104"/>
        <v>26749738.027439527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26749738.027439527</v>
      </c>
      <c r="J1101" s="455">
        <f t="array" ref="J1101">IFERROR(INDEX('Retirement Calculator'!K:K,MATCH('Lorri 401b'!N1101,'Retirement Calculator'!A:A,0),0),0)</f>
        <v>16520.094745597391</v>
      </c>
      <c r="K1101" s="455">
        <f t="shared" ca="1" si="103"/>
        <v>111388.40805289135</v>
      </c>
      <c r="L1101" s="455">
        <f t="shared" ca="1" si="104"/>
        <v>26844606.34074682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26844606.34074682</v>
      </c>
      <c r="J1102" s="455">
        <f t="array" ref="J1102">IFERROR(INDEX('Retirement Calculator'!K:K,MATCH('Lorri 401b'!N1102,'Retirement Calculator'!A:A,0),0),0)</f>
        <v>16520.094745597391</v>
      </c>
      <c r="K1102" s="455">
        <f t="shared" ca="1" si="103"/>
        <v>111783.69269167175</v>
      </c>
      <c r="L1102" s="455">
        <f t="shared" ca="1" si="104"/>
        <v>26939869.938692894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26939869.938692894</v>
      </c>
      <c r="J1103" s="455">
        <f t="array" ref="J1103">IFERROR(INDEX('Retirement Calculator'!K:K,MATCH('Lorri 401b'!N1103,'Retirement Calculator'!A:A,0),0),0)</f>
        <v>16520.094745597391</v>
      </c>
      <c r="K1103" s="455">
        <f t="shared" ca="1" si="103"/>
        <v>112180.6243497804</v>
      </c>
      <c r="L1103" s="455">
        <f t="shared" ca="1" si="104"/>
        <v>27035530.468297075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27035530.468297075</v>
      </c>
      <c r="J1104" s="455">
        <f t="array" ref="J1104">IFERROR(INDEX('Retirement Calculator'!K:K,MATCH('Lorri 401b'!N1104,'Retirement Calculator'!A:A,0),0),0)</f>
        <v>16520.094745597391</v>
      </c>
      <c r="K1104" s="455">
        <f t="shared" ca="1" si="103"/>
        <v>112579.20988979783</v>
      </c>
      <c r="L1104" s="455">
        <f t="shared" ca="1" si="104"/>
        <v>27131589.583441276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27131589.583441276</v>
      </c>
      <c r="J1105" s="455">
        <f t="array" ref="J1105">IFERROR(INDEX('Retirement Calculator'!K:K,MATCH('Lorri 401b'!N1105,'Retirement Calculator'!A:A,0),0),0)</f>
        <v>16520.094745597391</v>
      </c>
      <c r="K1105" s="455">
        <f t="shared" ca="1" si="103"/>
        <v>112979.45620289865</v>
      </c>
      <c r="L1105" s="455">
        <f t="shared" ca="1" si="104"/>
        <v>27228048.944898576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27228048.944898576</v>
      </c>
      <c r="J1106" s="455">
        <f t="array" ref="J1106">IFERROR(INDEX('Retirement Calculator'!K:K,MATCH('Lorri 401b'!N1106,'Retirement Calculator'!A:A,0),0),0)</f>
        <v>16520.094745597391</v>
      </c>
      <c r="K1106" s="455">
        <f t="shared" ca="1" si="103"/>
        <v>113381.37020897074</v>
      </c>
      <c r="L1106" s="455">
        <f t="shared" ca="1" si="104"/>
        <v>27324910.220361948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27324910.220361948</v>
      </c>
      <c r="J1107" s="455">
        <f t="array" ref="J1107">IFERROR(INDEX('Retirement Calculator'!K:K,MATCH('Lorri 401b'!N1107,'Retirement Calculator'!A:A,0),0),0)</f>
        <v>16520.094745597391</v>
      </c>
      <c r="K1107" s="455">
        <f t="shared" ca="1" si="103"/>
        <v>113784.95885673478</v>
      </c>
      <c r="L1107" s="455">
        <f t="shared" ca="1" si="104"/>
        <v>27422175.084473085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27422175.084473085</v>
      </c>
      <c r="J1108" s="455">
        <f t="array" ref="J1108">IFERROR(INDEX('Retirement Calculator'!K:K,MATCH('Lorri 401b'!N1108,'Retirement Calculator'!A:A,0),0),0)</f>
        <v>16520.094745597391</v>
      </c>
      <c r="K1108" s="455">
        <f t="shared" ca="1" si="103"/>
        <v>114190.22912386453</v>
      </c>
      <c r="L1108" s="455">
        <f t="shared" ca="1" si="104"/>
        <v>27519845.21885135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27519845.21885135</v>
      </c>
      <c r="J1109" s="455">
        <f t="array" ref="J1109">IFERROR(INDEX('Retirement Calculator'!K:K,MATCH('Lorri 401b'!N1109,'Retirement Calculator'!A:A,0),0),0)</f>
        <v>16520.094745597391</v>
      </c>
      <c r="K1109" s="455">
        <f t="shared" ca="1" si="103"/>
        <v>114597.1880171073</v>
      </c>
      <c r="L1109" s="455">
        <f t="shared" ca="1" si="104"/>
        <v>27617922.312122859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27617922.312122859</v>
      </c>
      <c r="J1110" s="455">
        <f t="array" ref="J1110">IFERROR(INDEX('Retirement Calculator'!K:K,MATCH('Lorri 401b'!N1110,'Retirement Calculator'!A:A,0),0),0)</f>
        <v>16520.094745597391</v>
      </c>
      <c r="K1110" s="455">
        <f t="shared" ca="1" si="103"/>
        <v>115005.84257240524</v>
      </c>
      <c r="L1110" s="455">
        <f t="shared" ca="1" si="104"/>
        <v>27716408.059949666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27716408.059949666</v>
      </c>
      <c r="J1111" s="455">
        <f t="array" ref="J1111">IFERROR(INDEX('Retirement Calculator'!K:K,MATCH('Lorri 401b'!N1111,'Retirement Calculator'!A:A,0),0),0)</f>
        <v>16520.094745597391</v>
      </c>
      <c r="K1111" s="455">
        <f t="shared" ca="1" si="103"/>
        <v>115416.19985501695</v>
      </c>
      <c r="L1111" s="455">
        <f t="shared" ca="1" si="104"/>
        <v>27815304.165059086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27815304.165059086</v>
      </c>
      <c r="J1112" s="455">
        <f t="array" ref="J1112">IFERROR(INDEX('Retirement Calculator'!K:K,MATCH('Lorri 401b'!N1112,'Retirement Calculator'!A:A,0),0),0)</f>
        <v>16520.094745597391</v>
      </c>
      <c r="K1112" s="455">
        <f t="shared" ca="1" si="103"/>
        <v>115828.26695963951</v>
      </c>
      <c r="L1112" s="455">
        <f t="shared" ca="1" si="104"/>
        <v>27914612.337273128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27914612.337273128</v>
      </c>
      <c r="J1113" s="455">
        <f t="array" ref="J1113">IFERROR(INDEX('Retirement Calculator'!K:K,MATCH('Lorri 401b'!N1113,'Retirement Calculator'!A:A,0),0),0)</f>
        <v>16520.094745597391</v>
      </c>
      <c r="K1113" s="455">
        <f t="shared" ca="1" si="103"/>
        <v>116242.05101053137</v>
      </c>
      <c r="L1113" s="455">
        <f t="shared" ca="1" si="104"/>
        <v>28014334.29353806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28014334.29353806</v>
      </c>
      <c r="J1114" s="455">
        <f t="array" ref="J1114">IFERROR(INDEX('Retirement Calculator'!K:K,MATCH('Lorri 401b'!N1114,'Retirement Calculator'!A:A,0),0),0)</f>
        <v>16520.094745597391</v>
      </c>
      <c r="K1114" s="455">
        <f t="shared" ca="1" si="103"/>
        <v>116657.55916163525</v>
      </c>
      <c r="L1114" s="455">
        <f t="shared" ca="1" si="104"/>
        <v>28114471.757954098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28114471.757954098</v>
      </c>
      <c r="J1115" s="455">
        <f t="array" ref="J1115">IFERROR(INDEX('Retirement Calculator'!K:K,MATCH('Lorri 401b'!N1115,'Retirement Calculator'!A:A,0),0),0)</f>
        <v>16520.094745597391</v>
      </c>
      <c r="K1115" s="455">
        <f t="shared" ca="1" si="103"/>
        <v>117074.79859670209</v>
      </c>
      <c r="L1115" s="455">
        <f t="shared" ca="1" si="104"/>
        <v>28215026.461805202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28215026.461805202</v>
      </c>
      <c r="J1116" s="455">
        <f t="array" ref="J1116">IFERROR(INDEX('Retirement Calculator'!K:K,MATCH('Lorri 401b'!N1116,'Retirement Calculator'!A:A,0),0),0)</f>
        <v>16520.094745597391</v>
      </c>
      <c r="K1116" s="455">
        <f t="shared" ca="1" si="103"/>
        <v>117493.77652941502</v>
      </c>
      <c r="L1116" s="455">
        <f t="shared" ca="1" si="104"/>
        <v>28316000.14358902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28316000.14358902</v>
      </c>
      <c r="J1117" s="455">
        <f t="array" ref="J1117">IFERROR(INDEX('Retirement Calculator'!K:K,MATCH('Lorri 401b'!N1117,'Retirement Calculator'!A:A,0),0),0)</f>
        <v>16520.094745597391</v>
      </c>
      <c r="K1117" s="455">
        <f t="shared" ca="1" si="103"/>
        <v>117914.50020351425</v>
      </c>
      <c r="L1117" s="455">
        <f t="shared" ca="1" si="104"/>
        <v>28417394.549046934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28417394.549046934</v>
      </c>
      <c r="J1118" s="455">
        <f t="array" ref="J1118">IFERROR(INDEX('Retirement Calculator'!K:K,MATCH('Lorri 401b'!N1118,'Retirement Calculator'!A:A,0),0),0)</f>
        <v>16520.094745597391</v>
      </c>
      <c r="K1118" s="455">
        <f t="shared" ca="1" si="103"/>
        <v>118336.97689292223</v>
      </c>
      <c r="L1118" s="455">
        <f t="shared" ca="1" si="104"/>
        <v>28519211.431194257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28519211.431194257</v>
      </c>
      <c r="J1119" s="455">
        <f t="array" ref="J1119">IFERROR(INDEX('Retirement Calculator'!K:K,MATCH('Lorri 401b'!N1119,'Retirement Calculator'!A:A,0),0),0)</f>
        <v>16520.094745597391</v>
      </c>
      <c r="K1119" s="455">
        <f t="shared" ca="1" si="103"/>
        <v>118761.21390186943</v>
      </c>
      <c r="L1119" s="455">
        <f t="shared" ca="1" si="104"/>
        <v>28621452.550350528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28621452.550350528</v>
      </c>
      <c r="J1120" s="455">
        <f t="array" ref="J1120">IFERROR(INDEX('Retirement Calculator'!K:K,MATCH('Lorri 401b'!N1120,'Retirement Calculator'!A:A,0),0),0)</f>
        <v>16520.094745597391</v>
      </c>
      <c r="K1120" s="455">
        <f t="shared" ca="1" si="103"/>
        <v>119187.21856502054</v>
      </c>
      <c r="L1120" s="455">
        <f t="shared" ca="1" si="104"/>
        <v>28724119.67416995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28724119.67416995</v>
      </c>
      <c r="J1121" s="455">
        <f t="array" ref="J1121">IFERROR(INDEX('Retirement Calculator'!K:K,MATCH('Lorri 401b'!N1121,'Retirement Calculator'!A:A,0),0),0)</f>
        <v>16520.094745597391</v>
      </c>
      <c r="K1121" s="455">
        <f t="shared" ca="1" si="103"/>
        <v>119614.99824760146</v>
      </c>
      <c r="L1121" s="455">
        <f t="shared" ca="1" si="104"/>
        <v>28827214.577671953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28827214.577671953</v>
      </c>
      <c r="J1122" s="455">
        <f t="array" ref="J1122">IFERROR(INDEX('Retirement Calculator'!K:K,MATCH('Lorri 401b'!N1122,'Retirement Calculator'!A:A,0),0),0)</f>
        <v>16520.094745597391</v>
      </c>
      <c r="K1122" s="455">
        <f t="shared" ca="1" si="103"/>
        <v>120044.56034552648</v>
      </c>
      <c r="L1122" s="455">
        <f t="shared" ca="1" si="104"/>
        <v>28930739.043271881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28930739.043271881</v>
      </c>
      <c r="J1123" s="455">
        <f t="array" ref="J1123">IFERROR(INDEX('Retirement Calculator'!K:K,MATCH('Lorri 401b'!N1123,'Retirement Calculator'!A:A,0),0),0)</f>
        <v>16520.094745597391</v>
      </c>
      <c r="K1123" s="455">
        <f t="shared" ca="1" si="103"/>
        <v>120475.91228552617</v>
      </c>
      <c r="L1123" s="455">
        <f t="shared" ca="1" si="104"/>
        <v>29034694.860811807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29034694.860811807</v>
      </c>
      <c r="J1124" s="455">
        <f t="array" ref="J1124">IFERROR(INDEX('Retirement Calculator'!K:K,MATCH('Lorri 401b'!N1124,'Retirement Calculator'!A:A,0),0),0)</f>
        <v>16520.094745597391</v>
      </c>
      <c r="K1124" s="455">
        <f t="shared" ca="1" si="103"/>
        <v>120909.06152527587</v>
      </c>
      <c r="L1124" s="455">
        <f t="shared" ca="1" si="104"/>
        <v>29139083.827591483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29139083.827591483</v>
      </c>
      <c r="J1125" s="455">
        <f t="array" ref="J1125">IFERROR(INDEX('Retirement Calculator'!K:K,MATCH('Lorri 401b'!N1125,'Retirement Calculator'!A:A,0),0),0)</f>
        <v>16520.094745597391</v>
      </c>
      <c r="K1125" s="455">
        <f t="shared" ca="1" si="103"/>
        <v>121344.01555352453</v>
      </c>
      <c r="L1125" s="455">
        <f t="shared" ca="1" si="104"/>
        <v>29243907.748399407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29243907.748399407</v>
      </c>
      <c r="J1126" s="455">
        <f t="array" ref="J1126">IFERROR(INDEX('Retirement Calculator'!K:K,MATCH('Lorri 401b'!N1126,'Retirement Calculator'!A:A,0),0),0)</f>
        <v>16520.094745597391</v>
      </c>
      <c r="K1126" s="455">
        <f t="shared" ca="1" si="103"/>
        <v>121780.7818902242</v>
      </c>
      <c r="L1126" s="455">
        <f t="shared" ca="1" si="104"/>
        <v>29349168.435544033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29349168.435544033</v>
      </c>
      <c r="J1127" s="455">
        <f t="array" ref="J1127">IFERROR(INDEX('Retirement Calculator'!K:K,MATCH('Lorri 401b'!N1127,'Retirement Calculator'!A:A,0),0),0)</f>
        <v>16520.094745597391</v>
      </c>
      <c r="K1127" s="455">
        <f t="shared" ca="1" si="103"/>
        <v>122219.36808666015</v>
      </c>
      <c r="L1127" s="455">
        <f t="shared" ca="1" si="104"/>
        <v>29454867.708885092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29454867.708885092</v>
      </c>
      <c r="J1128" s="455">
        <f t="array" ref="J1128">IFERROR(INDEX('Retirement Calculator'!K:K,MATCH('Lorri 401b'!N1128,'Retirement Calculator'!A:A,0),0),0)</f>
        <v>16520.094745597391</v>
      </c>
      <c r="K1128" s="455">
        <f t="shared" ca="1" si="103"/>
        <v>122659.78172558124</v>
      </c>
      <c r="L1128" s="455">
        <f t="shared" ca="1" si="104"/>
        <v>29561007.395865075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29561007.395865075</v>
      </c>
      <c r="J1129" s="455">
        <f t="array" ref="J1129">IFERROR(INDEX('Retirement Calculator'!K:K,MATCH('Lorri 401b'!N1129,'Retirement Calculator'!A:A,0),0),0)</f>
        <v>16520.094745597391</v>
      </c>
      <c r="K1129" s="455">
        <f t="shared" ca="1" si="103"/>
        <v>123102.03042133115</v>
      </c>
      <c r="L1129" s="455">
        <f t="shared" ca="1" si="104"/>
        <v>29667589.331540808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29667589.331540808</v>
      </c>
      <c r="J1130" s="455">
        <f t="array" ref="J1130">IFERROR(INDEX('Retirement Calculator'!K:K,MATCH('Lorri 401b'!N1130,'Retirement Calculator'!A:A,0),0),0)</f>
        <v>16520.094745597391</v>
      </c>
      <c r="K1130" s="455">
        <f t="shared" ca="1" si="103"/>
        <v>123546.12181998002</v>
      </c>
      <c r="L1130" s="455">
        <f t="shared" ca="1" si="104"/>
        <v>29774615.35861519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29774615.35861519</v>
      </c>
      <c r="J1131" s="455">
        <f t="array" ref="J1131">IFERROR(INDEX('Retirement Calculator'!K:K,MATCH('Lorri 401b'!N1131,'Retirement Calculator'!A:A,0),0),0)</f>
        <v>16520.094745597391</v>
      </c>
      <c r="K1131" s="455">
        <f t="shared" ca="1" si="103"/>
        <v>123992.06359945664</v>
      </c>
      <c r="L1131" s="455">
        <f t="shared" ca="1" si="104"/>
        <v>29882087.327469047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29882087.327469047</v>
      </c>
      <c r="J1132" s="455">
        <f t="array" ref="J1132">IFERROR(INDEX('Retirement Calculator'!K:K,MATCH('Lorri 401b'!N1132,'Retirement Calculator'!A:A,0),0),0)</f>
        <v>16520.094745597391</v>
      </c>
      <c r="K1132" s="455">
        <f t="shared" ca="1" si="103"/>
        <v>124439.86346968103</v>
      </c>
      <c r="L1132" s="455">
        <f t="shared" ca="1" si="104"/>
        <v>29990007.096193131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29990007.096193131</v>
      </c>
      <c r="J1133" s="455">
        <f t="array" ref="J1133">IFERROR(INDEX('Retirement Calculator'!K:K,MATCH('Lorri 401b'!N1133,'Retirement Calculator'!A:A,0),0),0)</f>
        <v>16520.094745597391</v>
      </c>
      <c r="K1133" s="455">
        <f t="shared" ca="1" si="103"/>
        <v>124889.52917269805</v>
      </c>
      <c r="L1133" s="455">
        <f t="shared" ca="1" si="104"/>
        <v>30098376.530620232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30098376.530620232</v>
      </c>
      <c r="J1134" s="455">
        <f t="array" ref="J1134">IFERROR(INDEX('Retirement Calculator'!K:K,MATCH('Lorri 401b'!N1134,'Retirement Calculator'!A:A,0),0),0)</f>
        <v>16520.094745597391</v>
      </c>
      <c r="K1134" s="455">
        <f t="shared" ca="1" si="103"/>
        <v>125341.06848281095</v>
      </c>
      <c r="L1134" s="455">
        <f t="shared" ca="1" si="104"/>
        <v>30207197.504357446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30207197.504357446</v>
      </c>
      <c r="J1135" s="455">
        <f t="array" ref="J1135">IFERROR(INDEX('Retirement Calculator'!K:K,MATCH('Lorri 401b'!N1135,'Retirement Calculator'!A:A,0),0),0)</f>
        <v>16520.094745597391</v>
      </c>
      <c r="K1135" s="455">
        <f t="shared" ca="1" si="103"/>
        <v>125794.48920671601</v>
      </c>
      <c r="L1135" s="455">
        <f t="shared" ca="1" si="104"/>
        <v>30316471.898818564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30316471.898818564</v>
      </c>
      <c r="J1136" s="455">
        <f t="array" ref="J1136">IFERROR(INDEX('Retirement Calculator'!K:K,MATCH('Lorri 401b'!N1136,'Retirement Calculator'!A:A,0),0),0)</f>
        <v>16520.094745597391</v>
      </c>
      <c r="K1136" s="455">
        <f t="shared" ca="1" si="103"/>
        <v>126249.79918363735</v>
      </c>
      <c r="L1136" s="455">
        <f t="shared" ca="1" si="104"/>
        <v>30426201.603256602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30426201.603256602</v>
      </c>
      <c r="J1137" s="455">
        <f t="array" ref="J1137">IFERROR(INDEX('Retirement Calculator'!K:K,MATCH('Lorri 401b'!N1137,'Retirement Calculator'!A:A,0),0),0)</f>
        <v>16520.094745597391</v>
      </c>
      <c r="K1137" s="455">
        <f t="shared" ca="1" si="103"/>
        <v>126707.00628546253</v>
      </c>
      <c r="L1137" s="455">
        <f t="shared" ca="1" si="104"/>
        <v>30536388.514796466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30536388.514796466</v>
      </c>
      <c r="J1138" s="455">
        <f t="array" ref="J1138">IFERROR(INDEX('Retirement Calculator'!K:K,MATCH('Lorri 401b'!N1138,'Retirement Calculator'!A:A,0),0),0)</f>
        <v>16520.094745597391</v>
      </c>
      <c r="K1138" s="455">
        <f t="shared" ca="1" si="103"/>
        <v>127166.11841687861</v>
      </c>
      <c r="L1138" s="455">
        <f t="shared" ca="1" si="104"/>
        <v>30647034.538467746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30647034.538467746</v>
      </c>
      <c r="J1139" s="455">
        <f t="array" ref="J1139">IFERROR(INDEX('Retirement Calculator'!K:K,MATCH('Lorri 401b'!N1139,'Retirement Calculator'!A:A,0),0),0)</f>
        <v>16520.094745597391</v>
      </c>
      <c r="K1139" s="455">
        <f t="shared" ca="1" si="103"/>
        <v>127627.14351550896</v>
      </c>
      <c r="L1139" s="455">
        <f t="shared" ca="1" si="104"/>
        <v>30758141.587237656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30758141.587237656</v>
      </c>
      <c r="J1140" s="455">
        <f t="array" ref="J1140">IFERROR(INDEX('Retirement Calculator'!K:K,MATCH('Lorri 401b'!N1140,'Retirement Calculator'!A:A,0),0),0)</f>
        <v>16520.094745597391</v>
      </c>
      <c r="K1140" s="455">
        <f t="shared" ca="1" si="103"/>
        <v>128090.08955205025</v>
      </c>
      <c r="L1140" s="455">
        <f t="shared" ca="1" si="104"/>
        <v>30869711.582044106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30869711.582044106</v>
      </c>
      <c r="J1141" s="455">
        <f t="array" ref="J1141">IFERROR(INDEX('Retirement Calculator'!K:K,MATCH('Lorri 401b'!N1141,'Retirement Calculator'!A:A,0),0),0)</f>
        <v>16520.094745597391</v>
      </c>
      <c r="K1141" s="455">
        <f t="shared" ca="1" si="103"/>
        <v>128554.96453041045</v>
      </c>
      <c r="L1141" s="455">
        <f t="shared" ca="1" si="104"/>
        <v>30981746.451828919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30981746.451828919</v>
      </c>
      <c r="J1142" s="455">
        <f t="array" ref="J1142">IFERROR(INDEX('Retirement Calculator'!K:K,MATCH('Lorri 401b'!N1142,'Retirement Calculator'!A:A,0),0),0)</f>
        <v>16520.094745597391</v>
      </c>
      <c r="K1142" s="455">
        <f t="shared" ca="1" si="103"/>
        <v>129021.77648784715</v>
      </c>
      <c r="L1142" s="455">
        <f t="shared" ca="1" si="104"/>
        <v>31094248.133571167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31094248.133571167</v>
      </c>
      <c r="J1143" s="455">
        <f t="array" ref="J1143">IFERROR(INDEX('Retirement Calculator'!K:K,MATCH('Lorri 401b'!N1143,'Retirement Calculator'!A:A,0),0),0)</f>
        <v>16520.094745597391</v>
      </c>
      <c r="K1143" s="455">
        <f t="shared" ca="1" si="103"/>
        <v>129490.53349510655</v>
      </c>
      <c r="L1143" s="455">
        <f t="shared" ca="1" si="104"/>
        <v>31207218.572320674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31207218.572320674</v>
      </c>
      <c r="J1144" s="455">
        <f t="array" ref="J1144">IFERROR(INDEX('Retirement Calculator'!K:K,MATCH('Lorri 401b'!N1144,'Retirement Calculator'!A:A,0),0),0)</f>
        <v>16520.094745597391</v>
      </c>
      <c r="K1144" s="455">
        <f t="shared" ca="1" si="103"/>
        <v>129961.24365656282</v>
      </c>
      <c r="L1144" s="455">
        <f t="shared" ca="1" si="104"/>
        <v>31320659.721231639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31320659.721231639</v>
      </c>
      <c r="J1145" s="455">
        <f t="array" ref="J1145">IFERROR(INDEX('Retirement Calculator'!K:K,MATCH('Lorri 401b'!N1145,'Retirement Calculator'!A:A,0),0),0)</f>
        <v>16520.094745597391</v>
      </c>
      <c r="K1145" s="455">
        <f t="shared" ca="1" si="103"/>
        <v>130433.91511035849</v>
      </c>
      <c r="L1145" s="455">
        <f t="shared" ca="1" si="104"/>
        <v>31434573.541596398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31434573.541596398</v>
      </c>
      <c r="J1146" s="455">
        <f t="array" ref="J1146">IFERROR(INDEX('Retirement Calculator'!K:K,MATCH('Lorri 401b'!N1146,'Retirement Calculator'!A:A,0),0),0)</f>
        <v>16520.094745597391</v>
      </c>
      <c r="K1146" s="455">
        <f t="shared" ca="1" si="103"/>
        <v>130908.55602854499</v>
      </c>
      <c r="L1146" s="455">
        <f t="shared" ca="1" si="104"/>
        <v>31548962.002879344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31548962.002879344</v>
      </c>
      <c r="J1147" s="455">
        <f t="array" ref="J1147">IFERROR(INDEX('Retirement Calculator'!K:K,MATCH('Lorri 401b'!N1147,'Retirement Calculator'!A:A,0),0),0)</f>
        <v>16520.094745597391</v>
      </c>
      <c r="K1147" s="455">
        <f t="shared" ca="1" si="103"/>
        <v>131385.17461722394</v>
      </c>
      <c r="L1147" s="455">
        <f t="shared" ca="1" si="104"/>
        <v>31663827.082750969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31663827.082750969</v>
      </c>
      <c r="J1148" s="455">
        <f t="array" ref="J1148">IFERROR(INDEX('Retirement Calculator'!K:K,MATCH('Lorri 401b'!N1148,'Retirement Calculator'!A:A,0),0),0)</f>
        <v>16520.094745597391</v>
      </c>
      <c r="K1148" s="455">
        <f t="shared" ca="1" si="103"/>
        <v>131863.77911668905</v>
      </c>
      <c r="L1148" s="455">
        <f t="shared" ca="1" si="104"/>
        <v>31779170.76712206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31779170.76712206</v>
      </c>
      <c r="J1149" s="455">
        <f t="array" ref="J1149">IFERROR(INDEX('Retirement Calculator'!K:K,MATCH('Lorri 401b'!N1149,'Retirement Calculator'!A:A,0),0),0)</f>
        <v>16520.094745597391</v>
      </c>
      <c r="K1149" s="455">
        <f t="shared" ca="1" si="103"/>
        <v>132344.3778015686</v>
      </c>
      <c r="L1149" s="455">
        <f t="shared" ca="1" si="104"/>
        <v>31894995.050178029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31894995.050178029</v>
      </c>
      <c r="J1150" s="455">
        <f t="array" ref="J1150">IFERROR(INDEX('Retirement Calculator'!K:K,MATCH('Lorri 401b'!N1150,'Retirement Calculator'!A:A,0),0),0)</f>
        <v>16520.094745597391</v>
      </c>
      <c r="K1150" s="455">
        <f t="shared" ca="1" si="103"/>
        <v>132826.97898096844</v>
      </c>
      <c r="L1150" s="455">
        <f t="shared" ca="1" si="104"/>
        <v>32011301.9344134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32011301.9344134</v>
      </c>
      <c r="J1151" s="455">
        <f t="array" ref="J1151">IFERROR(INDEX('Retirement Calculator'!K:K,MATCH('Lorri 401b'!N1151,'Retirement Calculator'!A:A,0),0),0)</f>
        <v>16520.094745597391</v>
      </c>
      <c r="K1151" s="455">
        <f t="shared" ca="1" si="103"/>
        <v>133311.59099861584</v>
      </c>
      <c r="L1151" s="455">
        <f t="shared" ca="1" si="104"/>
        <v>32128093.430666417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32128093.430666417</v>
      </c>
      <c r="J1152" s="455">
        <f t="array" ref="J1152">IFERROR(INDEX('Retirement Calculator'!K:K,MATCH('Lorri 401b'!N1152,'Retirement Calculator'!A:A,0),0),0)</f>
        <v>16520.094745597391</v>
      </c>
      <c r="K1152" s="455">
        <f t="shared" ca="1" si="103"/>
        <v>133798.22223300338</v>
      </c>
      <c r="L1152" s="455">
        <f t="shared" ca="1" si="104"/>
        <v>32245371.558153823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32245371.558153823</v>
      </c>
      <c r="J1153" s="455">
        <f t="array" ref="J1153">IFERROR(INDEX('Retirement Calculator'!K:K,MATCH('Lorri 401b'!N1153,'Retirement Calculator'!A:A,0),0),0)</f>
        <v>16520.094745597391</v>
      </c>
      <c r="K1153" s="455">
        <f t="shared" ca="1" si="103"/>
        <v>134286.88109753426</v>
      </c>
      <c r="L1153" s="455">
        <f t="shared" ca="1" si="104"/>
        <v>32363138.344505757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32363138.344505757</v>
      </c>
      <c r="J1154" s="455">
        <f t="array" ref="J1154">IFERROR(INDEX('Retirement Calculator'!K:K,MATCH('Lorri 401b'!N1154,'Retirement Calculator'!A:A,0),0),0)</f>
        <v>16520.094745597391</v>
      </c>
      <c r="K1154" s="455">
        <f t="shared" ca="1" si="103"/>
        <v>134777.57604066734</v>
      </c>
      <c r="L1154" s="455">
        <f t="shared" ca="1" si="104"/>
        <v>32481395.825800825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32481395.825800825</v>
      </c>
      <c r="J1155" s="455">
        <f t="array" ref="J1155">IFERROR(INDEX('Retirement Calculator'!K:K,MATCH('Lorri 401b'!N1155,'Retirement Calculator'!A:A,0),0),0)</f>
        <v>16520.094745597391</v>
      </c>
      <c r="K1155" s="455">
        <f t="shared" ca="1" si="103"/>
        <v>135270.31554606344</v>
      </c>
      <c r="L1155" s="455">
        <f t="shared" ca="1" si="104"/>
        <v>32600146.046601288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32600146.046601288</v>
      </c>
      <c r="J1156" s="455">
        <f t="array" ref="J1156">IFERROR(INDEX('Retirement Calculator'!K:K,MATCH('Lorri 401b'!N1156,'Retirement Calculator'!A:A,0),0),0)</f>
        <v>16520.094745597391</v>
      </c>
      <c r="K1156" s="455">
        <f t="shared" ca="1" si="103"/>
        <v>135765.10813273204</v>
      </c>
      <c r="L1156" s="455">
        <f t="shared" ca="1" si="104"/>
        <v>32719391.05998842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32719391.05998842</v>
      </c>
      <c r="J1157" s="455">
        <f t="array" ref="J1157">IFERROR(INDEX('Retirement Calculator'!K:K,MATCH('Lorri 401b'!N1157,'Retirement Calculator'!A:A,0),0),0)</f>
        <v>16520.094745597391</v>
      </c>
      <c r="K1157" s="455">
        <f t="shared" ca="1" si="103"/>
        <v>136261.9623551784</v>
      </c>
      <c r="L1157" s="455">
        <f t="shared" ca="1" si="104"/>
        <v>32839132.927598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32839132.927598</v>
      </c>
      <c r="J1158" s="455">
        <f t="array" ref="J1158">IFERROR(INDEX('Retirement Calculator'!K:K,MATCH('Lorri 401b'!N1158,'Retirement Calculator'!A:A,0),0),0)</f>
        <v>16520.094745597391</v>
      </c>
      <c r="K1158" s="455">
        <f t="shared" ca="1" si="103"/>
        <v>136760.88680355169</v>
      </c>
      <c r="L1158" s="455">
        <f t="shared" ca="1" si="104"/>
        <v>32959373.719655953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32959373.719655953</v>
      </c>
      <c r="J1159" s="455">
        <f t="array" ref="J1159">IFERROR(INDEX('Retirement Calculator'!K:K,MATCH('Lorri 401b'!N1159,'Retirement Calculator'!A:A,0),0),0)</f>
        <v>16520.094745597391</v>
      </c>
      <c r="K1159" s="455">
        <f t="shared" ca="1" si="103"/>
        <v>137261.89010379315</v>
      </c>
      <c r="L1159" s="455">
        <f t="shared" ca="1" si="104"/>
        <v>33080115.515014149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33080115.515014149</v>
      </c>
      <c r="J1160" s="455">
        <f t="array" ref="J1160">IFERROR(INDEX('Retirement Calculator'!K:K,MATCH('Lorri 401b'!N1160,'Retirement Calculator'!A:A,0),0),0)</f>
        <v>16520.094745597391</v>
      </c>
      <c r="K1160" s="455">
        <f t="shared" ca="1" si="103"/>
        <v>137764.98091778564</v>
      </c>
      <c r="L1160" s="455">
        <f t="shared" ca="1" si="104"/>
        <v>33201360.401186336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33201360.401186336</v>
      </c>
      <c r="J1161" s="455">
        <f t="array" ref="J1161">IFERROR(INDEX('Retirement Calculator'!K:K,MATCH('Lorri 401b'!N1161,'Retirement Calculator'!A:A,0),0),0)</f>
        <v>16520.094745597391</v>
      </c>
      <c r="K1161" s="455">
        <f t="shared" ca="1" si="103"/>
        <v>138270.16794350307</v>
      </c>
      <c r="L1161" s="455">
        <f t="shared" ca="1" si="104"/>
        <v>33323110.474384241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33323110.474384241</v>
      </c>
      <c r="J1162" s="455">
        <f t="array" ref="J1162">IFERROR(INDEX('Retirement Calculator'!K:K,MATCH('Lorri 401b'!N1162,'Retirement Calculator'!A:A,0),0),0)</f>
        <v>16520.094745597391</v>
      </c>
      <c r="K1162" s="455">
        <f t="shared" ca="1" si="103"/>
        <v>138777.45991516102</v>
      </c>
      <c r="L1162" s="455">
        <f t="shared" ca="1" si="104"/>
        <v>33445367.839553803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33445367.839553803</v>
      </c>
      <c r="J1163" s="455">
        <f t="array" ref="J1163">IFERROR(INDEX('Retirement Calculator'!K:K,MATCH('Lorri 401b'!N1163,'Retirement Calculator'!A:A,0),0),0)</f>
        <v>16520.094745597391</v>
      </c>
      <c r="K1163" s="455">
        <f t="shared" ca="1" si="103"/>
        <v>139286.86560336751</v>
      </c>
      <c r="L1163" s="455">
        <f t="shared" ca="1" si="104"/>
        <v>33568134.610411569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33568134.610411569</v>
      </c>
      <c r="J1164" s="455">
        <f t="array" ref="J1164">IFERROR(INDEX('Retirement Calculator'!K:K,MATCH('Lorri 401b'!N1164,'Retirement Calculator'!A:A,0),0),0)</f>
        <v>16520.094745597391</v>
      </c>
      <c r="K1164" s="455">
        <f t="shared" ca="1" si="103"/>
        <v>139798.3938152749</v>
      </c>
      <c r="L1164" s="455">
        <f t="shared" ca="1" si="104"/>
        <v>33691412.909481242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33691412.909481242</v>
      </c>
      <c r="J1165" s="455">
        <f t="array" ref="J1165">IFERROR(INDEX('Retirement Calculator'!K:K,MATCH('Lorri 401b'!N1165,'Retirement Calculator'!A:A,0),0),0)</f>
        <v>16520.094745597391</v>
      </c>
      <c r="K1165" s="455">
        <f t="shared" ca="1" si="103"/>
        <v>140312.05339473183</v>
      </c>
      <c r="L1165" s="455">
        <f t="shared" ca="1" si="104"/>
        <v>33815204.868130378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33815204.868130378</v>
      </c>
      <c r="J1166" s="455">
        <f t="array" ref="J1166">IFERROR(INDEX('Retirement Calculator'!K:K,MATCH('Lorri 401b'!N1166,'Retirement Calculator'!A:A,0),0),0)</f>
        <v>16520.094745597391</v>
      </c>
      <c r="K1166" s="455">
        <f t="shared" ca="1" si="103"/>
        <v>140827.85322243659</v>
      </c>
      <c r="L1166" s="455">
        <f t="shared" ca="1" si="104"/>
        <v>33939512.626607217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33939512.626607217</v>
      </c>
      <c r="J1167" s="455">
        <f t="array" ref="J1167">IFERROR(INDEX('Retirement Calculator'!K:K,MATCH('Lorri 401b'!N1167,'Retirement Calculator'!A:A,0),0),0)</f>
        <v>16520.094745597391</v>
      </c>
      <c r="K1167" s="455">
        <f t="shared" ca="1" si="103"/>
        <v>141345.80221609009</v>
      </c>
      <c r="L1167" s="455">
        <f t="shared" ca="1" si="104"/>
        <v>34064338.334077708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34064338.334077708</v>
      </c>
      <c r="J1168" s="455">
        <f t="array" ref="J1168">IFERROR(INDEX('Retirement Calculator'!K:K,MATCH('Lorri 401b'!N1168,'Retirement Calculator'!A:A,0),0),0)</f>
        <v>16520.094745597391</v>
      </c>
      <c r="K1168" s="455">
        <f t="shared" ca="1" si="103"/>
        <v>141865.90933055046</v>
      </c>
      <c r="L1168" s="455">
        <f t="shared" ca="1" si="104"/>
        <v>34189684.148662657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34189684.148662657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142457.0172860944</v>
      </c>
      <c r="L1169" s="455">
        <f t="shared" ca="1" si="104"/>
        <v>34332141.165948749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34332141.165948749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143050.58819145311</v>
      </c>
      <c r="L1170" s="455">
        <f t="shared" ca="1" si="104"/>
        <v>34475191.754140198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34475191.754140198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143646.6323089175</v>
      </c>
      <c r="L1171" s="455">
        <f t="shared" ca="1" si="104"/>
        <v>34618838.386449113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34618838.386449113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144245.15994353796</v>
      </c>
      <c r="L1172" s="455">
        <f t="shared" ca="1" si="104"/>
        <v>34763083.546392649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34763083.546392649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144846.18144330272</v>
      </c>
      <c r="L1173" s="455">
        <f t="shared" ca="1" si="104"/>
        <v>34907929.727835953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34907929.727835953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145449.70719931647</v>
      </c>
      <c r="L1174" s="455">
        <f t="shared" ca="1" si="104"/>
        <v>35053379.435035273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35053379.435035273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146055.7476459803</v>
      </c>
      <c r="L1175" s="455">
        <f t="shared" ca="1" si="104"/>
        <v>35199435.182681255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35199435.182681255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146664.31326117189</v>
      </c>
      <c r="L1176" s="455">
        <f t="shared" ca="1" si="104"/>
        <v>35346099.495942429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35346099.495942429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147275.41456642677</v>
      </c>
      <c r="L1177" s="455">
        <f t="shared" ca="1" si="104"/>
        <v>35493374.910508856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35493374.910508856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147889.06212712024</v>
      </c>
      <c r="L1178" s="455">
        <f t="shared" ca="1" si="104"/>
        <v>35641263.972635977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35641263.972635977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148505.2665526499</v>
      </c>
      <c r="L1179" s="455">
        <f t="shared" ca="1" si="104"/>
        <v>35789769.239188626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35789769.239188626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149124.03849661927</v>
      </c>
      <c r="L1180" s="455">
        <f t="shared" ca="1" si="104"/>
        <v>35938893.277685247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35938893.277685247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149745.38865702186</v>
      </c>
      <c r="L1181" s="455">
        <f t="shared" ca="1" si="104"/>
        <v>36088638.666342266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36088638.666342266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150369.3277764261</v>
      </c>
      <c r="L1182" s="455">
        <f t="shared" ca="1" si="104"/>
        <v>36239007.99411869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36239007.99411869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150995.86664216121</v>
      </c>
      <c r="L1183" s="455">
        <f t="shared" ca="1" si="104"/>
        <v>36390003.860760853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36390003.860760853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151625.01608650354</v>
      </c>
      <c r="L1184" s="455">
        <f t="shared" ca="1" si="104"/>
        <v>36541628.876847357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36541628.876847357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152256.786986864</v>
      </c>
      <c r="L1185" s="455">
        <f t="shared" ca="1" si="104"/>
        <v>36693885.663834222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36693885.663834222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152891.19026597592</v>
      </c>
      <c r="L1186" s="455">
        <f t="shared" ca="1" si="104"/>
        <v>36846776.854100198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36846776.854100198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153528.23689208415</v>
      </c>
      <c r="L1187" s="455">
        <f t="shared" ca="1" si="104"/>
        <v>37000305.090992279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37000305.090992279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154167.93787913449</v>
      </c>
      <c r="L1188" s="455">
        <f t="shared" ca="1" si="104"/>
        <v>37154473.028871417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37154473.028871417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154810.30428696424</v>
      </c>
      <c r="L1189" s="455">
        <f t="shared" ca="1" si="104"/>
        <v>37309283.333158381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37309283.333158381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155455.34722149326</v>
      </c>
      <c r="L1190" s="455">
        <f t="shared" ca="1" si="104"/>
        <v>37464738.680379875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37464738.680379875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156103.07783491616</v>
      </c>
      <c r="L1191" s="455">
        <f t="shared" ca="1" si="104"/>
        <v>37620841.758214794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37620841.758214794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156753.50732589499</v>
      </c>
      <c r="L1192" s="455">
        <f t="shared" ca="1" si="104"/>
        <v>37777595.265540689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37777595.265540689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157406.64693975286</v>
      </c>
      <c r="L1193" s="455">
        <f t="shared" ca="1" si="104"/>
        <v>37935001.912480444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37935001.912480444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158062.50796866851</v>
      </c>
      <c r="L1194" s="455">
        <f t="shared" ca="1" si="104"/>
        <v>38093064.420449115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38093064.420449115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158721.10175187132</v>
      </c>
      <c r="L1195" s="455">
        <f t="shared" ca="1" si="104"/>
        <v>38251785.522200987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38251785.522200987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159382.43967583744</v>
      </c>
      <c r="L1196" s="455">
        <f t="shared" ca="1" si="104"/>
        <v>38411167.961876824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38411167.961876824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160046.53317448677</v>
      </c>
      <c r="L1197" s="455">
        <f t="shared" ca="1" si="104"/>
        <v>38571214.495051309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38571214.495051309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160713.39372938045</v>
      </c>
      <c r="L1198" s="455">
        <f t="shared" ca="1" si="104"/>
        <v>38731927.888780691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38731927.888780691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161383.03286991955</v>
      </c>
      <c r="L1199" s="455">
        <f t="shared" ca="1" si="104"/>
        <v>38893310.921650611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38893310.921650611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162055.46217354422</v>
      </c>
      <c r="L1200" s="455">
        <f t="shared" ca="1" si="104"/>
        <v>39055366.383824155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39055366.383824155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162730.69326593398</v>
      </c>
      <c r="L1201" s="455">
        <f t="shared" ca="1" si="104"/>
        <v>39218097.077090092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39218097.077090092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163408.73782120872</v>
      </c>
      <c r="L1202" s="455">
        <f t="shared" ca="1" si="104"/>
        <v>39381505.814911298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39381505.814911298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164089.6075621304</v>
      </c>
      <c r="L1203" s="455">
        <f t="shared" ca="1" si="104"/>
        <v>39545595.422473431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39545595.422473431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164773.31426030595</v>
      </c>
      <c r="L1204" s="455">
        <f t="shared" ca="1" si="104"/>
        <v>39710368.736733735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39710368.736733735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165459.86973639057</v>
      </c>
      <c r="L1205" s="455">
        <f t="shared" ca="1" si="104"/>
        <v>39875828.606470123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39875828.606470123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166149.28586029218</v>
      </c>
      <c r="L1206" s="455">
        <f t="shared" ca="1" si="104"/>
        <v>40041977.892330416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40041977.892330416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166841.57455137672</v>
      </c>
      <c r="L1207" s="455">
        <f t="shared" ca="1" si="104"/>
        <v>40208819.466881789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40208819.466881789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167536.74777867412</v>
      </c>
      <c r="L1208" s="455">
        <f t="shared" ca="1" si="104"/>
        <v>40376356.214660466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40376356.214660466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168234.81756108528</v>
      </c>
      <c r="L1209" s="455">
        <f t="shared" ca="1" si="104"/>
        <v>40544591.032221548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40544591.032221548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168935.79596758977</v>
      </c>
      <c r="L1210" s="455">
        <f t="shared" ca="1" si="104"/>
        <v>40713526.828189135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40713526.828189135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169639.69511745471</v>
      </c>
      <c r="L1211" s="455">
        <f t="shared" ca="1" si="104"/>
        <v>40883166.523306586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40883166.523306586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170346.5271804441</v>
      </c>
      <c r="L1212" s="455">
        <f t="shared" ca="1" si="104"/>
        <v>41053513.050487027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41053513.050487027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171056.30437702927</v>
      </c>
      <c r="L1213" s="455">
        <f t="shared" ca="1" si="104"/>
        <v>41224569.354864053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41224569.354864053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171769.03897860023</v>
      </c>
      <c r="L1214" s="455">
        <f t="shared" ca="1" si="104"/>
        <v>41396338.393842652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41396338.393842652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172484.74330767771</v>
      </c>
      <c r="L1215" s="455">
        <f t="shared" ca="1" si="104"/>
        <v>41568823.137150332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41568823.137150332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173203.42973812638</v>
      </c>
      <c r="L1216" s="455">
        <f t="shared" ca="1" si="104"/>
        <v>41742026.566888459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41742026.566888459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173925.11069536858</v>
      </c>
      <c r="L1217" s="455">
        <f t="shared" ca="1" si="104"/>
        <v>41915951.677583829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41915951.677583829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174649.79865659928</v>
      </c>
      <c r="L1218" s="455">
        <f t="shared" ca="1" si="104"/>
        <v>42090601.476240426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42090601.476240426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175377.50615100178</v>
      </c>
      <c r="L1219" s="455">
        <f t="shared" ca="1" si="104"/>
        <v>42265978.982391424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42265978.982391424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176108.24575996428</v>
      </c>
      <c r="L1220" s="455">
        <f t="shared" ca="1" si="104"/>
        <v>42442087.228151388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42442087.228151388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176842.03011729746</v>
      </c>
      <c r="L1221" s="455">
        <f t="shared" ca="1" si="104"/>
        <v>42618929.258268684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42618929.258268684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177578.87190945284</v>
      </c>
      <c r="L1222" s="455">
        <f t="shared" ca="1" si="104"/>
        <v>42796508.130178139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42796508.130178139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178318.78387574223</v>
      </c>
      <c r="L1223" s="455">
        <f t="shared" ca="1" si="104"/>
        <v>42974826.91405388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42974826.91405388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179061.77880855784</v>
      </c>
      <c r="L1224" s="455">
        <f t="shared" ca="1" si="104"/>
        <v>43153888.692862436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43153888.692862436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179807.86955359348</v>
      </c>
      <c r="L1225" s="455">
        <f t="shared" ca="1" si="104"/>
        <v>43333696.562416032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43333696.562416032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180557.0690100668</v>
      </c>
      <c r="L1226" s="455">
        <f t="shared" ca="1" si="104"/>
        <v>43514253.631426096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43514253.631426096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181309.39013094208</v>
      </c>
      <c r="L1227" s="455">
        <f t="shared" ca="1" si="104"/>
        <v>43695563.021557041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43695563.021557041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182064.84592315432</v>
      </c>
      <c r="L1228" s="455">
        <f t="shared" ca="1" si="104"/>
        <v>43877627.867480196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43877627.867480196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182823.44944783414</v>
      </c>
      <c r="L1229" s="455">
        <f t="shared" ca="1" si="104"/>
        <v>44060451.316928029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44060451.316928029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183585.21382053345</v>
      </c>
      <c r="L1230" s="455">
        <f t="shared" ca="1" si="104"/>
        <v>44244036.530748561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44244036.530748561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184350.15221145234</v>
      </c>
      <c r="L1231" s="455">
        <f t="shared" ca="1" si="104"/>
        <v>44428386.682960011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44428386.682960011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185118.27784566671</v>
      </c>
      <c r="L1232" s="455">
        <f t="shared" ca="1" si="104"/>
        <v>44613504.960805677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44613504.960805677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185889.60400335697</v>
      </c>
      <c r="L1233" s="455">
        <f t="shared" ca="1" si="104"/>
        <v>44799394.564809032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44799394.564809032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186664.14402003764</v>
      </c>
      <c r="L1234" s="455">
        <f t="shared" ca="1" si="104"/>
        <v>44986058.708829068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44986058.708829068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187441.91128678777</v>
      </c>
      <c r="L1235" s="455">
        <f t="shared" ca="1" si="104"/>
        <v>45173500.620115854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45173500.620115854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188222.91925048272</v>
      </c>
      <c r="L1236" s="455">
        <f t="shared" ca="1" si="104"/>
        <v>45361723.539366335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45361723.539366335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189007.18141402639</v>
      </c>
      <c r="L1237" s="455">
        <f t="shared" ca="1" si="104"/>
        <v>45550730.720780358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45550730.720780358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189794.71133658482</v>
      </c>
      <c r="L1238" s="455">
        <f t="shared" ca="1" si="104"/>
        <v>45740525.432116941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45740525.432116941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190585.5226338206</v>
      </c>
      <c r="L1239" s="455">
        <f t="shared" ca="1" si="104"/>
        <v>45931110.954750761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45931110.954750761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191379.62897812817</v>
      </c>
      <c r="L1240" s="455">
        <f t="shared" ca="1" si="104"/>
        <v>46122490.583728887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46122490.583728887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192177.04409887036</v>
      </c>
      <c r="L1241" s="455">
        <f t="shared" ca="1" si="104"/>
        <v>46314667.627827756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46314667.627827756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192977.78178261564</v>
      </c>
      <c r="L1242" s="455">
        <f t="shared" ca="1" si="104"/>
        <v>46507645.409610368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46507645.409610368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193781.85587337654</v>
      </c>
      <c r="L1243" s="455">
        <f t="shared" ca="1" si="104"/>
        <v>46701427.265483744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46701427.265483744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194589.28027284893</v>
      </c>
      <c r="L1244" s="455">
        <f t="shared" ca="1" si="104"/>
        <v>46896016.545756593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46896016.545756593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195400.06894065248</v>
      </c>
      <c r="L1245" s="455">
        <f t="shared" ca="1" si="104"/>
        <v>47091416.614697248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47091416.614697248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196214.23589457187</v>
      </c>
      <c r="L1246" s="455">
        <f t="shared" ca="1" si="104"/>
        <v>47287630.850591816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47287630.850591816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197031.79521079923</v>
      </c>
      <c r="L1247" s="455">
        <f t="shared" ca="1" si="104"/>
        <v>47484662.645802617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47484662.645802617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197852.76102417757</v>
      </c>
      <c r="L1248" s="455">
        <f t="shared" ca="1" si="104"/>
        <v>47682515.406826794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47682515.406826794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198677.14752844497</v>
      </c>
      <c r="L1249" s="455">
        <f t="shared" ca="1" si="104"/>
        <v>47881192.554355241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47881192.554355241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199504.96897648016</v>
      </c>
      <c r="L1250" s="455">
        <f t="shared" ca="1" si="104"/>
        <v>48080697.523331724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48080697.523331724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200336.23968054884</v>
      </c>
      <c r="L1251" s="455">
        <f t="shared" ca="1" si="104"/>
        <v>48281033.763012275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48281033.763012275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201170.97401255113</v>
      </c>
      <c r="L1252" s="455">
        <f t="shared" ca="1" si="104"/>
        <v>48482204.737024829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48482204.737024829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202009.18640427012</v>
      </c>
      <c r="L1253" s="455">
        <f t="shared" ca="1" si="104"/>
        <v>48684213.923429102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48684213.923429102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202850.89134762125</v>
      </c>
      <c r="L1254" s="455">
        <f t="shared" ca="1" si="104"/>
        <v>48887064.814776726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48887064.814776726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203696.10339490301</v>
      </c>
      <c r="L1255" s="455">
        <f t="shared" ca="1" si="104"/>
        <v>49090760.918171629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49090760.918171629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204544.83715904845</v>
      </c>
      <c r="L1256" s="455">
        <f t="shared" ca="1" si="104"/>
        <v>49295305.755330674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49295305.755330674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205397.10731387782</v>
      </c>
      <c r="L1257" s="455">
        <f t="shared" ca="1" si="104"/>
        <v>49500702.862644553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49500702.862644553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206252.9285943523</v>
      </c>
      <c r="L1258" s="455">
        <f t="shared" ca="1" si="104"/>
        <v>49706955.791238904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49706955.791238904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207112.31579682877</v>
      </c>
      <c r="L1259" s="455">
        <f t="shared" ca="1" si="104"/>
        <v>49914068.107035734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49914068.107035734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207975.28377931556</v>
      </c>
      <c r="L1260" s="455">
        <f t="shared" ca="1" si="104"/>
        <v>50122043.390815049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50122043.390815049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208841.84746172937</v>
      </c>
      <c r="L1261" s="455">
        <f t="shared" ca="1" si="104"/>
        <v>50330885.23827678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50330885.23827678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209712.02182615324</v>
      </c>
      <c r="L1262" s="455">
        <f t="shared" ca="1" si="104"/>
        <v>50540597.260102935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50540597.260102935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210585.82191709557</v>
      </c>
      <c r="L1263" s="455">
        <f t="shared" ca="1" si="104"/>
        <v>50751183.082020029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50751183.082020029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211463.26284175011</v>
      </c>
      <c r="L1264" s="455">
        <f t="shared" ca="1" si="104"/>
        <v>50962646.344861783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50962646.344861783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212344.35977025743</v>
      </c>
      <c r="L1265" s="455">
        <f t="shared" ca="1" si="104"/>
        <v>51174990.704632044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51174990.704632044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213229.12793596686</v>
      </c>
      <c r="L1266" s="455">
        <f t="shared" ca="1" si="104"/>
        <v>51388219.832568012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51388219.832568012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214117.58263570003</v>
      </c>
      <c r="L1267" s="455">
        <f t="shared" ca="1" si="104"/>
        <v>51602337.415203713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51602337.415203713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215009.73923001546</v>
      </c>
      <c r="L1268" s="455">
        <f t="shared" ca="1" si="104"/>
        <v>51817347.154433727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51817347.154433727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215905.61314347386</v>
      </c>
      <c r="L1269" s="455">
        <f t="shared" ca="1" si="104"/>
        <v>52033252.767577201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52033252.767577201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216805.219864905</v>
      </c>
      <c r="L1270" s="455">
        <f t="shared" ca="1" si="104"/>
        <v>52250057.987442106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52250057.987442106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217708.57494767543</v>
      </c>
      <c r="L1271" s="455">
        <f t="shared" ca="1" si="104"/>
        <v>52467766.562389784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52467766.562389784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218615.6940099574</v>
      </c>
      <c r="L1272" s="455">
        <f t="shared" ca="1" si="104"/>
        <v>52686382.256399743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52686382.256399743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219526.59273499894</v>
      </c>
      <c r="L1273" s="455">
        <f t="shared" ca="1" si="104"/>
        <v>52905908.849134743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52905908.849134743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220441.28687139475</v>
      </c>
      <c r="L1274" s="455">
        <f t="shared" ca="1" si="104"/>
        <v>53126350.136006139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53126350.136006139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221359.79223335886</v>
      </c>
      <c r="L1275" s="455">
        <f t="shared" ca="1" si="104"/>
        <v>53347709.928239495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53347709.928239495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222282.1247009979</v>
      </c>
      <c r="L1276" s="455">
        <f t="shared" ca="1" si="104"/>
        <v>53569992.052940495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53569992.052940495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223208.3002205854</v>
      </c>
      <c r="L1277" s="455">
        <f t="shared" ca="1" si="104"/>
        <v>53793200.353161082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53793200.353161082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224138.33480483785</v>
      </c>
      <c r="L1278" s="455">
        <f t="shared" ca="1" si="104"/>
        <v>54017338.687965922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54017338.687965922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225072.24453319135</v>
      </c>
      <c r="L1279" s="455">
        <f t="shared" ca="1" si="104"/>
        <v>54242410.932499111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54242410.932499111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226010.04555207965</v>
      </c>
      <c r="L1280" s="455">
        <f t="shared" ca="1" si="104"/>
        <v>54468420.978051193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54468420.978051193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226951.75407521331</v>
      </c>
      <c r="L1281" s="455">
        <f t="shared" ca="1" si="104"/>
        <v>54695372.732126407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54695372.732126407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227897.38638386005</v>
      </c>
      <c r="L1282" s="455">
        <f t="shared" ca="1" si="104"/>
        <v>54923270.118510269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54923270.118510269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228846.9588271261</v>
      </c>
      <c r="L1283" s="455">
        <f t="shared" ref="L1283:L1537" ca="1" si="109">I1283-J1283+K1283</f>
        <v>55152117.077337392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55152117.077337392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229800.48782223917</v>
      </c>
      <c r="L1284" s="455">
        <f t="shared" ca="1" si="109"/>
        <v>55381917.565159634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55381917.565159634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230757.9898548318</v>
      </c>
      <c r="L1285" s="455">
        <f t="shared" ca="1" si="109"/>
        <v>55612675.555014469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55612675.555014469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231719.48147922696</v>
      </c>
      <c r="L1286" s="455">
        <f t="shared" ca="1" si="109"/>
        <v>55844395.036493696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55844395.036493696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232684.97931872372</v>
      </c>
      <c r="L1287" s="455">
        <f t="shared" ca="1" si="109"/>
        <v>56077080.015812419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56077080.015812419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233654.50006588508</v>
      </c>
      <c r="L1288" s="455">
        <f t="shared" ca="1" si="109"/>
        <v>56310734.515878305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56310734.515878305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234628.06048282626</v>
      </c>
      <c r="L1289" s="455">
        <f t="shared" ca="1" si="109"/>
        <v>56545362.576361135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56545362.576361135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235605.67740150468</v>
      </c>
      <c r="L1290" s="455">
        <f t="shared" ca="1" si="109"/>
        <v>56780968.25376264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56780968.25376264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236587.36772401098</v>
      </c>
      <c r="L1291" s="455">
        <f t="shared" ca="1" si="109"/>
        <v>57017555.621486649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57017555.621486649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237573.14842286101</v>
      </c>
      <c r="L1292" s="455">
        <f t="shared" ca="1" si="109"/>
        <v>57255128.769909509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57255128.769909509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238563.03654128959</v>
      </c>
      <c r="L1293" s="455">
        <f t="shared" ca="1" si="109"/>
        <v>57493691.806450799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57493691.806450799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239557.04919354498</v>
      </c>
      <c r="L1294" s="455">
        <f t="shared" ca="1" si="109"/>
        <v>57733248.855644345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57733248.855644345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240555.20356518475</v>
      </c>
      <c r="L1295" s="455">
        <f t="shared" ca="1" si="109"/>
        <v>57973804.059209533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57973804.059209533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241557.51691337302</v>
      </c>
      <c r="L1296" s="455">
        <f t="shared" ca="1" si="109"/>
        <v>58215361.57612291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58215361.57612291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242564.00656717879</v>
      </c>
      <c r="L1297" s="455">
        <f t="shared" ca="1" si="109"/>
        <v>58457925.58269009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58457925.58269009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243574.68992787533</v>
      </c>
      <c r="L1298" s="455">
        <f t="shared" ca="1" si="109"/>
        <v>58701500.272617966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58701500.272617966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244589.5844692415</v>
      </c>
      <c r="L1299" s="455">
        <f t="shared" ca="1" si="109"/>
        <v>58946089.85708721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58946089.85708721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245608.70773786341</v>
      </c>
      <c r="L1300" s="455">
        <f t="shared" ca="1" si="109"/>
        <v>59191698.564825073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59191698.564825073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246632.07735343784</v>
      </c>
      <c r="L1301" s="455">
        <f t="shared" ca="1" si="109"/>
        <v>59438330.642178513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59438330.642178513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247659.71100907712</v>
      </c>
      <c r="L1302" s="455">
        <f t="shared" ca="1" si="109"/>
        <v>59685990.353187591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59685990.353187591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248691.62647161493</v>
      </c>
      <c r="L1303" s="455">
        <f t="shared" ca="1" si="109"/>
        <v>59934681.979659207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59934681.979659207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249727.84158191332</v>
      </c>
      <c r="L1304" s="455">
        <f t="shared" ca="1" si="109"/>
        <v>60184409.821241118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60184409.821241118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250768.37425517137</v>
      </c>
      <c r="L1305" s="455">
        <f t="shared" ca="1" si="109"/>
        <v>60435178.195496291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60435178.195496291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251813.24248123454</v>
      </c>
      <c r="L1306" s="455">
        <f t="shared" ca="1" si="109"/>
        <v>60686991.437977523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60686991.437977523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252862.46432490635</v>
      </c>
      <c r="L1307" s="455">
        <f t="shared" ca="1" si="109"/>
        <v>60939853.902302429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60939853.902302429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253916.05792626011</v>
      </c>
      <c r="L1308" s="455">
        <f t="shared" ca="1" si="109"/>
        <v>61193769.960228689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61193769.960228689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254974.04150095288</v>
      </c>
      <c r="L1309" s="455">
        <f t="shared" ca="1" si="109"/>
        <v>61448744.001729645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61448744.001729645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256036.43334054021</v>
      </c>
      <c r="L1310" s="455">
        <f t="shared" ca="1" si="109"/>
        <v>61704780.435070187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61704780.435070187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257103.25181279244</v>
      </c>
      <c r="L1311" s="455">
        <f t="shared" ca="1" si="109"/>
        <v>61961883.68688298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61961883.68688298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258174.5153620124</v>
      </c>
      <c r="L1312" s="455">
        <f t="shared" ca="1" si="109"/>
        <v>62220058.20224499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62220058.20224499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259250.24250935411</v>
      </c>
      <c r="L1313" s="455">
        <f t="shared" ca="1" si="109"/>
        <v>62479308.444754347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62479308.444754347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260330.45185314311</v>
      </c>
      <c r="L1314" s="455">
        <f t="shared" ca="1" si="109"/>
        <v>62739638.896607488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62739638.896607488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261415.16206919786</v>
      </c>
      <c r="L1315" s="455">
        <f t="shared" ca="1" si="109"/>
        <v>63001054.05867669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63001054.05867669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262504.39191115292</v>
      </c>
      <c r="L1316" s="455">
        <f t="shared" ca="1" si="109"/>
        <v>63263558.450587846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63263558.450587846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263598.16021078266</v>
      </c>
      <c r="L1317" s="455">
        <f t="shared" ca="1" si="109"/>
        <v>63527156.610798627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63527156.610798627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264696.48587832763</v>
      </c>
      <c r="L1318" s="455">
        <f t="shared" ca="1" si="109"/>
        <v>63791853.096676953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63791853.096676953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265799.38790282066</v>
      </c>
      <c r="L1319" s="455">
        <f t="shared" ca="1" si="109"/>
        <v>64057652.484579772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64057652.484579772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266906.88535241567</v>
      </c>
      <c r="L1320" s="455">
        <f t="shared" ca="1" si="109"/>
        <v>64324559.36993219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64324559.36993219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268018.99737471744</v>
      </c>
      <c r="L1321" s="455">
        <f t="shared" ca="1" si="109"/>
        <v>64592578.36730691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64592578.36730691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269135.74319711211</v>
      </c>
      <c r="L1322" s="455">
        <f t="shared" ca="1" si="109"/>
        <v>64861714.110504024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64861714.110504024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270257.14212710009</v>
      </c>
      <c r="L1323" s="455">
        <f t="shared" ca="1" si="109"/>
        <v>65131971.25263112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65131971.25263112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271383.21355262969</v>
      </c>
      <c r="L1324" s="455">
        <f t="shared" ca="1" si="109"/>
        <v>65403354.466183752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65403354.466183752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272513.97694243229</v>
      </c>
      <c r="L1325" s="455">
        <f t="shared" ca="1" si="109"/>
        <v>65675868.443126187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65675868.443126187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273649.45184635906</v>
      </c>
      <c r="L1326" s="455">
        <f t="shared" ca="1" si="109"/>
        <v>65949517.894972548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65949517.894972548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274789.65789571893</v>
      </c>
      <c r="L1327" s="455">
        <f t="shared" ca="1" si="109"/>
        <v>66224307.552868269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66224307.552868269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275934.61480361776</v>
      </c>
      <c r="L1328" s="455">
        <f t="shared" ca="1" si="109"/>
        <v>66500242.167671889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66500242.167671889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277084.34236529953</v>
      </c>
      <c r="L1329" s="455">
        <f t="shared" ca="1" si="109"/>
        <v>66777326.510037191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66777326.510037191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278238.86045848829</v>
      </c>
      <c r="L1330" s="455">
        <f t="shared" ca="1" si="109"/>
        <v>67055565.370495677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67055565.370495677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279398.18904373201</v>
      </c>
      <c r="L1331" s="455">
        <f t="shared" ca="1" si="109"/>
        <v>67334963.559539407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67334963.559539407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280562.34816474753</v>
      </c>
      <c r="L1332" s="455">
        <f t="shared" ca="1" si="109"/>
        <v>67615525.90770416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67615525.90770416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281731.35794876731</v>
      </c>
      <c r="L1333" s="455">
        <f t="shared" ca="1" si="109"/>
        <v>67897257.265652925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67897257.265652925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282905.23860688717</v>
      </c>
      <c r="L1334" s="455">
        <f t="shared" ca="1" si="109"/>
        <v>68180162.50425981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68180162.50425981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284084.01043441589</v>
      </c>
      <c r="L1335" s="455">
        <f t="shared" ca="1" si="109"/>
        <v>68464246.514694229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68464246.514694229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285267.69381122594</v>
      </c>
      <c r="L1336" s="455">
        <f t="shared" ca="1" si="109"/>
        <v>68749514.208505452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68749514.208505452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286456.30920210603</v>
      </c>
      <c r="L1337" s="455">
        <f t="shared" ca="1" si="109"/>
        <v>69035970.517707556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69035970.517707556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287649.8771571148</v>
      </c>
      <c r="L1338" s="455">
        <f t="shared" ca="1" si="109"/>
        <v>69323620.394864678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69323620.394864678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288848.41831193614</v>
      </c>
      <c r="L1339" s="455">
        <f t="shared" ca="1" si="109"/>
        <v>69612468.813176617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69612468.813176617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290051.95338823588</v>
      </c>
      <c r="L1340" s="455">
        <f t="shared" ca="1" si="109"/>
        <v>69902520.766564846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69902520.766564846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291260.50319402019</v>
      </c>
      <c r="L1341" s="455">
        <f t="shared" ca="1" si="109"/>
        <v>70193781.269758865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70193781.269758865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292474.08862399525</v>
      </c>
      <c r="L1342" s="455">
        <f t="shared" ca="1" si="109"/>
        <v>70486255.358382866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70486255.358382866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293692.73065992858</v>
      </c>
      <c r="L1343" s="455">
        <f t="shared" ca="1" si="109"/>
        <v>70779948.089042798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70779948.089042798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294916.45037101163</v>
      </c>
      <c r="L1344" s="455">
        <f t="shared" ca="1" si="109"/>
        <v>71074864.53941381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71074864.53941381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296145.26891422423</v>
      </c>
      <c r="L1345" s="455">
        <f t="shared" ca="1" si="109"/>
        <v>71371009.808328032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71371009.808328032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297379.20753470011</v>
      </c>
      <c r="L1346" s="455">
        <f t="shared" ca="1" si="109"/>
        <v>71668389.015862733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71668389.015862733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298618.28756609472</v>
      </c>
      <c r="L1347" s="455">
        <f t="shared" ca="1" si="109"/>
        <v>71967007.303428829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71967007.303428829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299862.53043095343</v>
      </c>
      <c r="L1348" s="455">
        <f t="shared" ca="1" si="109"/>
        <v>72266869.833859786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72266869.833859786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301111.95764108247</v>
      </c>
      <c r="L1349" s="455">
        <f t="shared" ca="1" si="109"/>
        <v>72567981.791500866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72567981.791500866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302366.59079792025</v>
      </c>
      <c r="L1350" s="455">
        <f t="shared" ca="1" si="109"/>
        <v>72870348.382298782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72870348.382298782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303626.45159291162</v>
      </c>
      <c r="L1351" s="455">
        <f t="shared" ca="1" si="109"/>
        <v>73173974.83389169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73173974.83389169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304891.56180788204</v>
      </c>
      <c r="L1352" s="455">
        <f t="shared" ca="1" si="109"/>
        <v>73478866.395699576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73478866.395699576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306161.94331541489</v>
      </c>
      <c r="L1353" s="455">
        <f t="shared" ca="1" si="109"/>
        <v>73785028.339014992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73785028.339014992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307437.61807922914</v>
      </c>
      <c r="L1354" s="455">
        <f t="shared" ca="1" si="109"/>
        <v>74092465.957094222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74092465.957094222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308718.60815455928</v>
      </c>
      <c r="L1355" s="455">
        <f t="shared" ca="1" si="109"/>
        <v>74401184.565248787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74401184.565248787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310004.93568853661</v>
      </c>
      <c r="L1356" s="455">
        <f t="shared" ca="1" si="109"/>
        <v>74711189.500937328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74711189.500937328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311296.62292057218</v>
      </c>
      <c r="L1357" s="455">
        <f t="shared" ca="1" si="109"/>
        <v>75022486.123857901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75022486.123857901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312593.69218274124</v>
      </c>
      <c r="L1358" s="455">
        <f t="shared" ca="1" si="109"/>
        <v>75335079.816040635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75335079.816040635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313896.16590016929</v>
      </c>
      <c r="L1359" s="455">
        <f t="shared" ca="1" si="109"/>
        <v>75648975.981940806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75648975.981940806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315204.06659142004</v>
      </c>
      <c r="L1360" s="455">
        <f t="shared" ca="1" si="109"/>
        <v>75964180.048532233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75964180.048532233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316517.41686888429</v>
      </c>
      <c r="L1361" s="455">
        <f t="shared" ca="1" si="109"/>
        <v>76280697.465401113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76280697.465401113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317836.23943917127</v>
      </c>
      <c r="L1362" s="455">
        <f t="shared" ca="1" si="109"/>
        <v>76598533.704840288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76598533.704840288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319160.55710350117</v>
      </c>
      <c r="L1363" s="455">
        <f t="shared" ca="1" si="109"/>
        <v>76917694.261943787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76917694.261943787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320490.39275809913</v>
      </c>
      <c r="L1364" s="455">
        <f t="shared" ca="1" si="109"/>
        <v>77238184.654701889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77238184.654701889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321825.76939459122</v>
      </c>
      <c r="L1365" s="455">
        <f t="shared" ca="1" si="109"/>
        <v>77560010.42409648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77560010.42409648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323166.71010040201</v>
      </c>
      <c r="L1366" s="455">
        <f t="shared" ca="1" si="109"/>
        <v>77883177.134196877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77883177.134196877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324513.23805915366</v>
      </c>
      <c r="L1367" s="455">
        <f t="shared" ca="1" si="109"/>
        <v>78207690.372256026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78207690.372256026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325865.37655106676</v>
      </c>
      <c r="L1368" s="455">
        <f t="shared" ca="1" si="109"/>
        <v>78533555.748807088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78533555.748807088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327223.14895336283</v>
      </c>
      <c r="L1369" s="455">
        <f t="shared" ca="1" si="109"/>
        <v>78860778.897760451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78860778.897760451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328586.57874066854</v>
      </c>
      <c r="L1370" s="455">
        <f t="shared" ca="1" si="109"/>
        <v>79189365.476501122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79189365.476501122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329955.68948542135</v>
      </c>
      <c r="L1371" s="455">
        <f t="shared" ca="1" si="109"/>
        <v>79519321.165986538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79519321.165986538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331330.50485827721</v>
      </c>
      <c r="L1372" s="455">
        <f t="shared" ca="1" si="109"/>
        <v>79850651.670844808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79850651.670844808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332711.04862852005</v>
      </c>
      <c r="L1373" s="455">
        <f t="shared" ca="1" si="109"/>
        <v>80183362.719473332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80183362.719473332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334097.34466447221</v>
      </c>
      <c r="L1374" s="455">
        <f t="shared" ca="1" si="109"/>
        <v>80517460.064137802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80517460.064137802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335489.41693390749</v>
      </c>
      <c r="L1375" s="455">
        <f t="shared" ca="1" si="109"/>
        <v>80852949.481071711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80852949.481071711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336887.28950446547</v>
      </c>
      <c r="L1376" s="455">
        <f t="shared" ca="1" si="109"/>
        <v>81189836.770576179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81189836.770576179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338290.98654406739</v>
      </c>
      <c r="L1377" s="455">
        <f t="shared" ca="1" si="109"/>
        <v>81528127.757120252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81528127.757120252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339700.53232133435</v>
      </c>
      <c r="L1378" s="455">
        <f t="shared" ca="1" si="109"/>
        <v>81867828.289441586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81867828.289441586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341115.95120600658</v>
      </c>
      <c r="L1379" s="455">
        <f t="shared" ca="1" si="109"/>
        <v>82208944.240647599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82208944.240647599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342537.26766936498</v>
      </c>
      <c r="L1380" s="455">
        <f t="shared" ca="1" si="109"/>
        <v>82551481.508316964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82551481.508316964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343964.50628465402</v>
      </c>
      <c r="L1381" s="455">
        <f t="shared" ca="1" si="109"/>
        <v>82895446.014601618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82895446.014601618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345397.69172750675</v>
      </c>
      <c r="L1382" s="455">
        <f t="shared" ca="1" si="109"/>
        <v>83240843.706329122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83240843.706329122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346836.84877637133</v>
      </c>
      <c r="L1383" s="455">
        <f t="shared" ca="1" si="109"/>
        <v>83587680.555105492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83587680.555105492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348282.00231293956</v>
      </c>
      <c r="L1384" s="455">
        <f t="shared" ca="1" si="109"/>
        <v>83935962.557418436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83935962.557418436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349733.17732257681</v>
      </c>
      <c r="L1385" s="455">
        <f t="shared" ca="1" si="109"/>
        <v>84285695.734741017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84285695.734741017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351190.39889475424</v>
      </c>
      <c r="L1386" s="455">
        <f t="shared" ca="1" si="109"/>
        <v>84636886.133635774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84636886.133635774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352653.69222348242</v>
      </c>
      <c r="L1387" s="455">
        <f t="shared" ca="1" si="109"/>
        <v>84989539.825859264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84989539.825859264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354123.08260774694</v>
      </c>
      <c r="L1388" s="455">
        <f t="shared" ca="1" si="109"/>
        <v>85343662.90846701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85343662.90846701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355598.59545194585</v>
      </c>
      <c r="L1389" s="455">
        <f t="shared" ca="1" si="109"/>
        <v>85699261.503918961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85699261.503918961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357080.25626632897</v>
      </c>
      <c r="L1390" s="455">
        <f t="shared" ca="1" si="109"/>
        <v>86056341.760185286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86056341.760185286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358568.09066743869</v>
      </c>
      <c r="L1391" s="455">
        <f t="shared" ca="1" si="109"/>
        <v>86414909.850852728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86414909.850852728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360062.12437855301</v>
      </c>
      <c r="L1392" s="455">
        <f t="shared" ca="1" si="109"/>
        <v>86774971.975231275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86774971.975231275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361562.3832301303</v>
      </c>
      <c r="L1393" s="455">
        <f t="shared" ca="1" si="109"/>
        <v>87136534.35846141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87136534.35846141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363068.89316025586</v>
      </c>
      <c r="L1394" s="455">
        <f t="shared" ca="1" si="109"/>
        <v>87499603.251621664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87499603.251621664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364581.68021509028</v>
      </c>
      <c r="L1395" s="455">
        <f t="shared" ca="1" si="109"/>
        <v>87864184.931836754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87864184.931836754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366100.7705493198</v>
      </c>
      <c r="L1396" s="455">
        <f t="shared" ca="1" si="109"/>
        <v>88230285.702386081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88230285.702386081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367626.19042660866</v>
      </c>
      <c r="L1397" s="455">
        <f t="shared" ca="1" si="109"/>
        <v>88597911.892812684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88597911.892812684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369157.96622005285</v>
      </c>
      <c r="L1398" s="455">
        <f t="shared" ca="1" si="109"/>
        <v>88967069.859032735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88967069.859032735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370696.12441263639</v>
      </c>
      <c r="L1399" s="455">
        <f t="shared" ca="1" si="109"/>
        <v>89337765.983445376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89337765.983445376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372240.69159768906</v>
      </c>
      <c r="L1400" s="455">
        <f t="shared" ca="1" si="109"/>
        <v>89710006.675043061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89710006.675043061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373791.6944793461</v>
      </c>
      <c r="L1401" s="455">
        <f t="shared" ca="1" si="109"/>
        <v>90083798.369522408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90083798.369522408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375349.15987301001</v>
      </c>
      <c r="L1402" s="455">
        <f t="shared" ca="1" si="109"/>
        <v>90459147.529395416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90459147.529395416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376913.11470581422</v>
      </c>
      <c r="L1403" s="455">
        <f t="shared" ca="1" si="109"/>
        <v>90836060.644101232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90836060.644101232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378483.58601708844</v>
      </c>
      <c r="L1404" s="455">
        <f t="shared" ca="1" si="109"/>
        <v>91214544.230118319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91214544.230118319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380060.60095882631</v>
      </c>
      <c r="L1405" s="455">
        <f t="shared" ca="1" si="109"/>
        <v>91594604.831077144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91594604.831077144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381644.18679615477</v>
      </c>
      <c r="L1406" s="455">
        <f t="shared" ca="1" si="109"/>
        <v>91976249.017873302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91976249.017873302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383234.37090780539</v>
      </c>
      <c r="L1407" s="455">
        <f t="shared" ca="1" si="109"/>
        <v>92359483.388781101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92359483.388781101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384831.18078658794</v>
      </c>
      <c r="L1408" s="455">
        <f t="shared" ca="1" si="109"/>
        <v>92744314.569567695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92744314.569567695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386434.64403986541</v>
      </c>
      <c r="L1409" s="455">
        <f t="shared" ca="1" si="109"/>
        <v>93130749.213607565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93130749.213607565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388044.78839003149</v>
      </c>
      <c r="L1410" s="455">
        <f t="shared" ca="1" si="109"/>
        <v>93518794.00199759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93518794.00199759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389661.64167498995</v>
      </c>
      <c r="L1411" s="455">
        <f t="shared" ca="1" si="109"/>
        <v>93908455.643672585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93908455.643672585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391285.23184863577</v>
      </c>
      <c r="L1412" s="455">
        <f t="shared" ca="1" si="109"/>
        <v>94299740.875521228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94299740.875521228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392915.58698133845</v>
      </c>
      <c r="L1413" s="455">
        <f t="shared" ca="1" si="109"/>
        <v>94692656.462502569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94692656.462502569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394552.73526042735</v>
      </c>
      <c r="L1414" s="455">
        <f t="shared" ca="1" si="109"/>
        <v>95087209.197762996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95087209.197762996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396196.70499067917</v>
      </c>
      <c r="L1415" s="455">
        <f t="shared" ca="1" si="109"/>
        <v>95483405.902753681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95483405.902753681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397847.52459480701</v>
      </c>
      <c r="L1416" s="455">
        <f t="shared" ca="1" si="109"/>
        <v>95881253.427348495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95881253.427348495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399505.22261395206</v>
      </c>
      <c r="L1417" s="455">
        <f t="shared" ca="1" si="109"/>
        <v>96280758.64996244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96280758.64996244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401169.8277081768</v>
      </c>
      <c r="L1418" s="455">
        <f t="shared" ca="1" si="109"/>
        <v>96681928.47767061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96681928.47767061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402841.3686569609</v>
      </c>
      <c r="L1419" s="455">
        <f t="shared" ca="1" si="109"/>
        <v>97084769.846327573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97084769.846327573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404519.87435969821</v>
      </c>
      <c r="L1420" s="455">
        <f t="shared" ca="1" si="109"/>
        <v>97489289.72068727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97489289.72068727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406205.37383619696</v>
      </c>
      <c r="L1421" s="455">
        <f t="shared" ca="1" si="109"/>
        <v>97895495.09452346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97895495.09452346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407897.89622718107</v>
      </c>
      <c r="L1422" s="455">
        <f t="shared" ca="1" si="109"/>
        <v>98303392.990750641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98303392.990750641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409597.47079479432</v>
      </c>
      <c r="L1423" s="455">
        <f t="shared" ca="1" si="109"/>
        <v>98712990.461545438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98712990.461545438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411304.12692310597</v>
      </c>
      <c r="L1424" s="455">
        <f t="shared" ca="1" si="109"/>
        <v>99124294.588468537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99124294.588468537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413017.89411861892</v>
      </c>
      <c r="L1425" s="455">
        <f t="shared" ca="1" si="109"/>
        <v>99537312.482587159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99537312.482587159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414738.80201077985</v>
      </c>
      <c r="L1426" s="455">
        <f t="shared" ca="1" si="109"/>
        <v>99952051.284597933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99952051.284597933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416466.8803524914</v>
      </c>
      <c r="L1427" s="455">
        <f t="shared" ca="1" si="109"/>
        <v>100368518.16495043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100368518.16495043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418202.1590206268</v>
      </c>
      <c r="L1428" s="455">
        <f t="shared" ca="1" si="109"/>
        <v>100786720.32397106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100786720.32397106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419944.66801654611</v>
      </c>
      <c r="L1429" s="455">
        <f t="shared" ca="1" si="109"/>
        <v>101206664.99198762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101206664.99198762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421694.43746661505</v>
      </c>
      <c r="L1430" s="455">
        <f t="shared" ca="1" si="109"/>
        <v>101628359.42945424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101628359.42945424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423451.49762272596</v>
      </c>
      <c r="L1431" s="455">
        <f t="shared" ca="1" si="109"/>
        <v>102051810.92707697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102051810.92707697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425215.87886282068</v>
      </c>
      <c r="L1432" s="455">
        <f t="shared" ca="1" si="109"/>
        <v>102477026.80593979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102477026.80593979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426987.61169141578</v>
      </c>
      <c r="L1433" s="455">
        <f t="shared" ca="1" si="109"/>
        <v>102904014.41763121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102904014.41763121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428766.72674013005</v>
      </c>
      <c r="L1434" s="455">
        <f t="shared" ca="1" si="109"/>
        <v>103332781.14437135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103332781.14437135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430553.25476821396</v>
      </c>
      <c r="L1435" s="455">
        <f t="shared" ca="1" si="109"/>
        <v>103763334.39913955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103763334.39913955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432347.22666308144</v>
      </c>
      <c r="L1436" s="455">
        <f t="shared" ca="1" si="109"/>
        <v>104195681.62580264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104195681.62580264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434148.67344084429</v>
      </c>
      <c r="L1437" s="455">
        <f t="shared" ca="1" si="109"/>
        <v>104629830.29924348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104629830.29924348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435957.62624684785</v>
      </c>
      <c r="L1438" s="455">
        <f t="shared" ca="1" si="109"/>
        <v>105065787.92549033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105065787.92549033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437774.11635620974</v>
      </c>
      <c r="L1439" s="455">
        <f t="shared" ca="1" si="109"/>
        <v>105503562.04184654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105503562.04184654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439598.17517436063</v>
      </c>
      <c r="L1440" s="455">
        <f t="shared" ca="1" si="109"/>
        <v>105943160.2170209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105943160.2170209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441429.83423758706</v>
      </c>
      <c r="L1441" s="455">
        <f t="shared" ca="1" si="109"/>
        <v>106384590.05125849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106384590.05125849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443269.125213577</v>
      </c>
      <c r="L1442" s="455">
        <f t="shared" ca="1" si="109"/>
        <v>106827859.17647207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106827859.17647207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445116.07990196696</v>
      </c>
      <c r="L1443" s="455">
        <f t="shared" ca="1" si="109"/>
        <v>107272975.25637403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107272975.25637403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446970.73023489182</v>
      </c>
      <c r="L1444" s="455">
        <f t="shared" ca="1" si="109"/>
        <v>107719945.98660892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107719945.98660892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448833.10827753722</v>
      </c>
      <c r="L1445" s="455">
        <f t="shared" ca="1" si="109"/>
        <v>108168779.09488647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108168779.09488647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450703.24622869358</v>
      </c>
      <c r="L1446" s="455">
        <f t="shared" ca="1" si="109"/>
        <v>108619482.34111516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108619482.34111516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452581.17642131314</v>
      </c>
      <c r="L1447" s="455">
        <f t="shared" ca="1" si="109"/>
        <v>109072063.51753648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109072063.51753648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454466.93132306868</v>
      </c>
      <c r="L1448" s="455">
        <f t="shared" ca="1" si="109"/>
        <v>109526530.44885954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109526530.44885954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456360.54353691475</v>
      </c>
      <c r="L1449" s="455">
        <f t="shared" ca="1" si="109"/>
        <v>109982890.99239646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109982890.99239646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458262.04580165196</v>
      </c>
      <c r="L1450" s="455">
        <f t="shared" ca="1" si="109"/>
        <v>110441153.03819811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110441153.03819811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460171.47099249222</v>
      </c>
      <c r="L1451" s="455">
        <f t="shared" ca="1" si="109"/>
        <v>110901324.5091906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110901324.5091906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462088.85212162748</v>
      </c>
      <c r="L1452" s="455">
        <f t="shared" ca="1" si="109"/>
        <v>111363413.36131223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111363413.36131223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464014.22233880102</v>
      </c>
      <c r="L1453" s="455">
        <f t="shared" ca="1" si="109"/>
        <v>111827427.58365102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111827427.58365102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465947.61493187927</v>
      </c>
      <c r="L1454" s="455">
        <f t="shared" ca="1" si="109"/>
        <v>112293375.1985829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112293375.1985829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467889.06332742877</v>
      </c>
      <c r="L1455" s="455">
        <f t="shared" ca="1" si="109"/>
        <v>112761264.26191033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112761264.26191033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469838.60109129304</v>
      </c>
      <c r="L1456" s="455">
        <f t="shared" ca="1" si="109"/>
        <v>113231102.86300163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113231102.86300163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471796.26192917349</v>
      </c>
      <c r="L1457" s="455">
        <f t="shared" ca="1" si="109"/>
        <v>113702899.1249308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113702899.1249308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473762.0796872116</v>
      </c>
      <c r="L1458" s="455">
        <f t="shared" ca="1" si="109"/>
        <v>114176661.20461801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114176661.20461801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475736.08835257503</v>
      </c>
      <c r="L1459" s="455">
        <f t="shared" ca="1" si="109"/>
        <v>114652397.29297058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114652397.29297058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477718.32205404411</v>
      </c>
      <c r="L1460" s="455">
        <f t="shared" ca="1" si="109"/>
        <v>115130115.61502463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115130115.61502463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479708.81506260269</v>
      </c>
      <c r="L1461" s="455">
        <f t="shared" ca="1" si="109"/>
        <v>115609824.43008722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115609824.43008722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481707.60179203009</v>
      </c>
      <c r="L1462" s="455">
        <f t="shared" ca="1" si="109"/>
        <v>116091532.03187926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116091532.03187926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483714.71679949691</v>
      </c>
      <c r="L1463" s="455">
        <f t="shared" ca="1" si="109"/>
        <v>116575246.74867876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116575246.74867876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485730.19478616148</v>
      </c>
      <c r="L1464" s="455">
        <f t="shared" ca="1" si="109"/>
        <v>117060976.94346492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117060976.94346492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487754.07059777051</v>
      </c>
      <c r="L1465" s="455">
        <f t="shared" ca="1" si="109"/>
        <v>117548731.01406269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117548731.01406269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489786.3792252611</v>
      </c>
      <c r="L1466" s="455">
        <f t="shared" ca="1" si="109"/>
        <v>118038517.39328794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118038517.39328794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491827.15580536646</v>
      </c>
      <c r="L1467" s="455">
        <f t="shared" ca="1" si="109"/>
        <v>118530344.54909331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118530344.54909331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493876.43562122202</v>
      </c>
      <c r="L1468" s="455">
        <f t="shared" ca="1" si="109"/>
        <v>119024220.98471452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119024220.98471452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495934.25410297717</v>
      </c>
      <c r="L1469" s="455">
        <f t="shared" ca="1" si="109"/>
        <v>119520155.2388175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119520155.2388175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498000.64682840626</v>
      </c>
      <c r="L1470" s="455">
        <f t="shared" ca="1" si="109"/>
        <v>120018155.88564591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120018155.88564591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500075.64952352457</v>
      </c>
      <c r="L1471" s="455">
        <f t="shared" ca="1" si="109"/>
        <v>120518231.53516944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120518231.53516944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502159.2980632059</v>
      </c>
      <c r="L1472" s="455">
        <f t="shared" ca="1" si="109"/>
        <v>121020390.83323264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121020390.83323264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504251.62847180275</v>
      </c>
      <c r="L1473" s="455">
        <f t="shared" ca="1" si="109"/>
        <v>121524642.46170445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121524642.46170445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506352.67692376859</v>
      </c>
      <c r="L1474" s="455">
        <f t="shared" ca="1" si="109"/>
        <v>122030995.13862821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122030995.13862821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508462.47974428424</v>
      </c>
      <c r="L1475" s="455">
        <f t="shared" ca="1" si="109"/>
        <v>122539457.6183725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122539457.6183725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510581.07340988546</v>
      </c>
      <c r="L1476" s="455">
        <f t="shared" ca="1" si="109"/>
        <v>123050038.69178239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123050038.69178239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512708.49454909324</v>
      </c>
      <c r="L1477" s="455">
        <f t="shared" ca="1" si="109"/>
        <v>123562747.18633148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123562747.18633148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514844.77994304791</v>
      </c>
      <c r="L1478" s="455">
        <f t="shared" ca="1" si="109"/>
        <v>124077591.96627453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124077591.96627453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516989.96652614389</v>
      </c>
      <c r="L1479" s="455">
        <f t="shared" ca="1" si="109"/>
        <v>124594581.93280068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124594581.93280068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519144.09138666949</v>
      </c>
      <c r="L1480" s="455">
        <f t="shared" ca="1" si="109"/>
        <v>125113726.02418736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125113726.02418736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521307.19176744734</v>
      </c>
      <c r="L1481" s="455">
        <f t="shared" ca="1" si="109"/>
        <v>125635033.21595481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125635033.21595481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523479.30506647838</v>
      </c>
      <c r="L1482" s="455">
        <f t="shared" ca="1" si="109"/>
        <v>126158512.52102129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126158512.52102129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525660.46883758879</v>
      </c>
      <c r="L1483" s="455">
        <f t="shared" ca="1" si="109"/>
        <v>126684172.98985888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126684172.98985888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527850.72079107864</v>
      </c>
      <c r="L1484" s="455">
        <f t="shared" ca="1" si="109"/>
        <v>127212023.71064995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127212023.71064995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530050.09879437485</v>
      </c>
      <c r="L1485" s="455">
        <f t="shared" ca="1" si="109"/>
        <v>127742073.80944432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127742073.80944432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532258.64087268466</v>
      </c>
      <c r="L1486" s="455">
        <f t="shared" ca="1" si="109"/>
        <v>128274332.45031701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128274332.45031701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534476.38520965423</v>
      </c>
      <c r="L1487" s="455">
        <f t="shared" ca="1" si="109"/>
        <v>128808808.83552666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128808808.83552666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536703.37014802778</v>
      </c>
      <c r="L1488" s="455">
        <f t="shared" ca="1" si="109"/>
        <v>129345512.20567469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129345512.20567469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538939.63419031119</v>
      </c>
      <c r="L1489" s="455">
        <f t="shared" ca="1" si="109"/>
        <v>129884451.839865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129884451.839865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541185.2159994375</v>
      </c>
      <c r="L1490" s="455">
        <f t="shared" ca="1" si="109"/>
        <v>130425637.05586444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130425637.05586444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543440.15439943515</v>
      </c>
      <c r="L1491" s="455">
        <f t="shared" ca="1" si="109"/>
        <v>130969077.21026388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130969077.21026388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545704.48837609938</v>
      </c>
      <c r="L1492" s="455">
        <f t="shared" ca="1" si="109"/>
        <v>131514781.69863997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131514781.69863997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547978.25707766658</v>
      </c>
      <c r="L1493" s="455">
        <f t="shared" ca="1" si="109"/>
        <v>132062759.95571764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132062759.95571764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550261.49981549021</v>
      </c>
      <c r="L1494" s="455">
        <f t="shared" ca="1" si="109"/>
        <v>132613021.45553313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132613021.45553313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552554.25606472127</v>
      </c>
      <c r="L1495" s="455">
        <f t="shared" ca="1" si="109"/>
        <v>133165575.71159786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133165575.71159786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554856.56546499103</v>
      </c>
      <c r="L1496" s="455">
        <f t="shared" ca="1" si="109"/>
        <v>133720432.27706285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133720432.27706285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557168.46782109526</v>
      </c>
      <c r="L1497" s="455">
        <f t="shared" ca="1" si="109"/>
        <v>134277600.74488395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134277600.74488395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559490.00310368312</v>
      </c>
      <c r="L1498" s="455">
        <f t="shared" ca="1" si="109"/>
        <v>134837090.74798763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134837090.74798763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561821.21144994849</v>
      </c>
      <c r="L1499" s="455">
        <f t="shared" ca="1" si="109"/>
        <v>135398911.95943758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135398911.95943758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564162.13316432328</v>
      </c>
      <c r="L1500" s="455">
        <f t="shared" ca="1" si="109"/>
        <v>135963074.0926019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135963074.0926019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566512.80871917459</v>
      </c>
      <c r="L1501" s="455">
        <f t="shared" ca="1" si="109"/>
        <v>136529586.90132108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136529586.90132108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568873.27875550452</v>
      </c>
      <c r="L1502" s="455">
        <f t="shared" ca="1" si="109"/>
        <v>137098460.1800766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137098460.1800766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571243.58408365247</v>
      </c>
      <c r="L1503" s="455">
        <f t="shared" ca="1" si="109"/>
        <v>137669703.76416025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137669703.76416025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573623.76568400103</v>
      </c>
      <c r="L1504" s="455">
        <f t="shared" ca="1" si="109"/>
        <v>138243327.52984425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138243327.52984425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576013.86470768438</v>
      </c>
      <c r="L1505" s="455">
        <f t="shared" ca="1" si="109"/>
        <v>138819341.39455193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138819341.39455193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578413.9224772997</v>
      </c>
      <c r="L1506" s="455">
        <f t="shared" ca="1" si="109"/>
        <v>139397755.31702924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139397755.31702924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580823.98048762185</v>
      </c>
      <c r="L1507" s="455">
        <f t="shared" ca="1" si="109"/>
        <v>139978579.29751685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139978579.29751685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583244.08040632016</v>
      </c>
      <c r="L1508" s="455">
        <f t="shared" ca="1" si="109"/>
        <v>140561823.37792316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140561823.37792316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585674.26407467981</v>
      </c>
      <c r="L1509" s="455">
        <f t="shared" ca="1" si="109"/>
        <v>141147497.64199784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141147497.64199784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588114.57350832433</v>
      </c>
      <c r="L1510" s="455">
        <f t="shared" ca="1" si="109"/>
        <v>141735612.21550617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141735612.21550617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590565.05089794239</v>
      </c>
      <c r="L1511" s="455">
        <f t="shared" ca="1" si="109"/>
        <v>142326177.26640412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142326177.26640412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593025.73861001711</v>
      </c>
      <c r="L1512" s="455">
        <f t="shared" ca="1" si="109"/>
        <v>142919203.00501415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142919203.00501415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595496.67918755894</v>
      </c>
      <c r="L1513" s="455">
        <f t="shared" ca="1" si="109"/>
        <v>143514699.68420172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143514699.68420172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597977.91535084043</v>
      </c>
      <c r="L1514" s="455">
        <f t="shared" ca="1" si="109"/>
        <v>144112677.59955257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144112677.59955257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600469.48999813572</v>
      </c>
      <c r="L1515" s="455">
        <f t="shared" ca="1" si="109"/>
        <v>144713147.0895507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144713147.0895507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602971.44620646129</v>
      </c>
      <c r="L1516" s="455">
        <f t="shared" ca="1" si="109"/>
        <v>145316118.53575715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145316118.53575715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605483.82723232149</v>
      </c>
      <c r="L1517" s="455">
        <f t="shared" ca="1" si="109"/>
        <v>145921602.36298949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145921602.36298949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608006.67651245615</v>
      </c>
      <c r="L1518" s="455">
        <f t="shared" ca="1" si="109"/>
        <v>146529609.03950194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146529609.03950194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610540.03766459133</v>
      </c>
      <c r="L1519" s="455">
        <f t="shared" ca="1" si="109"/>
        <v>147140149.07716653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147140149.07716653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613083.95448819385</v>
      </c>
      <c r="L1520" s="455">
        <f t="shared" ca="1" si="109"/>
        <v>147753233.03165472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147753233.03165472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615638.47096522793</v>
      </c>
      <c r="L1521" s="455">
        <f t="shared" ca="1" si="109"/>
        <v>148368871.50261995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148368871.50261995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618203.63126091647</v>
      </c>
      <c r="L1522" s="455">
        <f t="shared" ca="1" si="109"/>
        <v>148987075.13388085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148987075.13388085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620779.47972450359</v>
      </c>
      <c r="L1523" s="455">
        <f t="shared" ca="1" si="109"/>
        <v>149607854.61360535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149607854.61360535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623366.06089002232</v>
      </c>
      <c r="L1524" s="455">
        <f t="shared" ca="1" si="109"/>
        <v>150231220.67449537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150231220.67449537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625963.41947706405</v>
      </c>
      <c r="L1525" s="455">
        <f t="shared" ca="1" si="109"/>
        <v>150857184.09397244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150857184.09397244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628571.60039155185</v>
      </c>
      <c r="L1526" s="455">
        <f t="shared" ca="1" si="109"/>
        <v>151485755.69436401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151485755.69436401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631190.64872651675</v>
      </c>
      <c r="L1527" s="455">
        <f t="shared" ca="1" si="109"/>
        <v>152116946.34309053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152116946.34309053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633820.60976287723</v>
      </c>
      <c r="L1528" s="455">
        <f t="shared" ca="1" si="109"/>
        <v>152750766.95285341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152750766.95285341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636461.52897022257</v>
      </c>
      <c r="L1529" s="455">
        <f t="shared" ca="1" si="109"/>
        <v>153387228.48182362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153387228.48182362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639113.45200759848</v>
      </c>
      <c r="L1530" s="455">
        <f t="shared" ca="1" si="109"/>
        <v>154026341.93383121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154026341.93383121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641776.42472429667</v>
      </c>
      <c r="L1531" s="455">
        <f t="shared" ca="1" si="109"/>
        <v>154668118.35855553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154668118.35855553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644450.49316064804</v>
      </c>
      <c r="L1532" s="455">
        <f t="shared" ca="1" si="109"/>
        <v>155312568.85171616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155312568.85171616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647135.70354881731</v>
      </c>
      <c r="L1533" s="455">
        <f t="shared" ca="1" si="109"/>
        <v>155959704.55526498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155959704.55526498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649832.10231360409</v>
      </c>
      <c r="L1534" s="455">
        <f t="shared" ca="1" si="109"/>
        <v>156609536.65757859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156609536.65757859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652539.73607324413</v>
      </c>
      <c r="L1535" s="455">
        <f t="shared" ca="1" si="109"/>
        <v>157262076.39365184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157262076.39365184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655258.65164021601</v>
      </c>
      <c r="L1536" s="455">
        <f t="shared" ca="1" si="109"/>
        <v>157917335.04529205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157917335.04529205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657988.89602205018</v>
      </c>
      <c r="L1537" s="455">
        <f t="shared" ca="1" si="109"/>
        <v>158575323.9413141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158575323.9413141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660730.51642214204</v>
      </c>
      <c r="L1538" s="455">
        <f t="shared" ref="L1538:L1792" ca="1" si="114">I1538-J1538+K1538</f>
        <v>159236054.45773625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159236054.45773625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663483.56024056766</v>
      </c>
      <c r="L1539" s="455">
        <f t="shared" ca="1" si="114"/>
        <v>159899538.01797682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159899538.01797682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666248.07507490343</v>
      </c>
      <c r="L1540" s="455">
        <f t="shared" ca="1" si="114"/>
        <v>160565786.09305173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160565786.09305173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669024.10872104892</v>
      </c>
      <c r="L1541" s="455">
        <f t="shared" ca="1" si="114"/>
        <v>161234810.20177278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161234810.20177278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671811.70917405328</v>
      </c>
      <c r="L1542" s="455">
        <f t="shared" ca="1" si="114"/>
        <v>161906621.91094685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161906621.91094685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674610.92462894518</v>
      </c>
      <c r="L1543" s="455">
        <f t="shared" ca="1" si="114"/>
        <v>162581232.83557579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162581232.83557579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677421.80348156579</v>
      </c>
      <c r="L1544" s="455">
        <f t="shared" ca="1" si="114"/>
        <v>163258654.63905737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163258654.63905737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680244.39432940574</v>
      </c>
      <c r="L1545" s="455">
        <f t="shared" ca="1" si="114"/>
        <v>163938899.03338677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163938899.03338677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683078.74597244489</v>
      </c>
      <c r="L1546" s="455">
        <f t="shared" ca="1" si="114"/>
        <v>164621977.77935922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164621977.77935922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685924.90741399676</v>
      </c>
      <c r="L1547" s="455">
        <f t="shared" ca="1" si="114"/>
        <v>165307902.68677321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165307902.68677321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688782.92786155501</v>
      </c>
      <c r="L1548" s="455">
        <f t="shared" ca="1" si="114"/>
        <v>165996685.61463475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165996685.61463475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691652.8567276448</v>
      </c>
      <c r="L1549" s="455">
        <f t="shared" ca="1" si="114"/>
        <v>166688338.47136241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166688338.47136241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694534.74363067676</v>
      </c>
      <c r="L1550" s="455">
        <f t="shared" ca="1" si="114"/>
        <v>167382873.21499309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167382873.21499309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697428.63839580456</v>
      </c>
      <c r="L1551" s="455">
        <f t="shared" ca="1" si="114"/>
        <v>168080301.85338891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168080301.85338891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700334.59105578705</v>
      </c>
      <c r="L1552" s="455">
        <f t="shared" ca="1" si="114"/>
        <v>168780636.44444469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168780636.44444469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703252.65185185289</v>
      </c>
      <c r="L1553" s="455">
        <f t="shared" ca="1" si="114"/>
        <v>169483889.09629655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169483889.09629655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706182.871234569</v>
      </c>
      <c r="L1554" s="455">
        <f t="shared" ca="1" si="114"/>
        <v>170190071.96753111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170190071.96753111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709125.29986471299</v>
      </c>
      <c r="L1555" s="455">
        <f t="shared" ca="1" si="114"/>
        <v>170899197.26739582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170899197.26739582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712079.98861414928</v>
      </c>
      <c r="L1556" s="455">
        <f t="shared" ca="1" si="114"/>
        <v>171611277.25600997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171611277.25600997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715046.98856670817</v>
      </c>
      <c r="L1557" s="455">
        <f t="shared" ca="1" si="114"/>
        <v>172326324.24457666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172326324.24457666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718026.35101906944</v>
      </c>
      <c r="L1558" s="455">
        <f t="shared" ca="1" si="114"/>
        <v>173044350.59559572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173044350.59559572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721018.12748164881</v>
      </c>
      <c r="L1559" s="455">
        <f t="shared" ca="1" si="114"/>
        <v>173765368.72307736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173765368.72307736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724022.36967948894</v>
      </c>
      <c r="L1560" s="455">
        <f t="shared" ca="1" si="114"/>
        <v>174489391.09275684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174489391.09275684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727039.12955315353</v>
      </c>
      <c r="L1561" s="455">
        <f t="shared" ca="1" si="114"/>
        <v>175216430.22230998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175216430.22230998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730068.45925962494</v>
      </c>
      <c r="L1562" s="455">
        <f t="shared" ca="1" si="114"/>
        <v>175946498.68156961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175946498.68156961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733110.41117320664</v>
      </c>
      <c r="L1563" s="455">
        <f t="shared" ca="1" si="114"/>
        <v>176679609.0927428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176679609.0927428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736165.0378864283</v>
      </c>
      <c r="L1564" s="455">
        <f t="shared" ca="1" si="114"/>
        <v>177415774.13062924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177415774.13062924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739232.39221095515</v>
      </c>
      <c r="L1565" s="455">
        <f t="shared" ca="1" si="114"/>
        <v>178155006.5228402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178155006.5228402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742312.52717850078</v>
      </c>
      <c r="L1566" s="455">
        <f t="shared" ca="1" si="114"/>
        <v>178897319.0500187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178897319.0500187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745405.4960417446</v>
      </c>
      <c r="L1567" s="455">
        <f t="shared" ca="1" si="114"/>
        <v>179642724.54606044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179642724.54606044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748511.35227525188</v>
      </c>
      <c r="L1568" s="455">
        <f t="shared" ca="1" si="114"/>
        <v>180391235.8983357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180391235.8983357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751630.14957639878</v>
      </c>
      <c r="L1569" s="455">
        <f t="shared" ca="1" si="114"/>
        <v>181142866.04791209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181142866.04791209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754761.94186630042</v>
      </c>
      <c r="L1570" s="455">
        <f t="shared" ca="1" si="114"/>
        <v>181897627.9897784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181897627.9897784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757906.78329074336</v>
      </c>
      <c r="L1571" s="455">
        <f t="shared" ca="1" si="114"/>
        <v>182655534.77306914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182655534.77306914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761064.72822112148</v>
      </c>
      <c r="L1572" s="455">
        <f t="shared" ca="1" si="114"/>
        <v>183416599.50129026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183416599.50129026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764235.83125537611</v>
      </c>
      <c r="L1573" s="455">
        <f t="shared" ca="1" si="114"/>
        <v>184180835.33254564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184180835.33254564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767420.1472189402</v>
      </c>
      <c r="L1574" s="455">
        <f t="shared" ca="1" si="114"/>
        <v>184948255.47976458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184948255.47976458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770617.73116568569</v>
      </c>
      <c r="L1575" s="455">
        <f t="shared" ca="1" si="114"/>
        <v>185718873.21093026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185718873.21093026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773828.63837887603</v>
      </c>
      <c r="L1576" s="455">
        <f t="shared" ca="1" si="114"/>
        <v>186492701.84930915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186492701.84930915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777052.92437212146</v>
      </c>
      <c r="L1577" s="455">
        <f t="shared" ca="1" si="114"/>
        <v>187269754.77368125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187269754.77368125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780290.64489033853</v>
      </c>
      <c r="L1578" s="455">
        <f t="shared" ca="1" si="114"/>
        <v>188050045.41857159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188050045.41857159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783541.85591071495</v>
      </c>
      <c r="L1579" s="455">
        <f t="shared" ca="1" si="114"/>
        <v>188833587.27448231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188833587.27448231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786806.61364367628</v>
      </c>
      <c r="L1580" s="455">
        <f t="shared" ca="1" si="114"/>
        <v>189620393.88812599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189620393.88812599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790084.97453385824</v>
      </c>
      <c r="L1581" s="455">
        <f t="shared" ca="1" si="114"/>
        <v>190410478.86265984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190410478.86265984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793376.99526108266</v>
      </c>
      <c r="L1582" s="455">
        <f t="shared" ca="1" si="114"/>
        <v>191203855.85792091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191203855.85792091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796682.73274133715</v>
      </c>
      <c r="L1583" s="455">
        <f t="shared" ca="1" si="114"/>
        <v>192000538.59066224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192000538.59066224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800002.24412775936</v>
      </c>
      <c r="L1584" s="455">
        <f t="shared" ca="1" si="114"/>
        <v>192800540.83478999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192800540.83478999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803335.58681162493</v>
      </c>
      <c r="L1585" s="455">
        <f t="shared" ca="1" si="114"/>
        <v>193603876.42160162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193603876.42160162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806682.8184233401</v>
      </c>
      <c r="L1586" s="455">
        <f t="shared" ca="1" si="114"/>
        <v>194410559.24002495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194410559.24002495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810043.99683343736</v>
      </c>
      <c r="L1587" s="455">
        <f t="shared" ca="1" si="114"/>
        <v>195220603.2368584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195220603.2368584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813419.18015357666</v>
      </c>
      <c r="L1588" s="455">
        <f t="shared" ca="1" si="114"/>
        <v>196034022.41701198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196034022.41701198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816808.42673754995</v>
      </c>
      <c r="L1589" s="455">
        <f t="shared" ca="1" si="114"/>
        <v>196850830.84374952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196850830.84374952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820211.79518228967</v>
      </c>
      <c r="L1590" s="455">
        <f t="shared" ca="1" si="114"/>
        <v>197671042.63893181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197671042.63893181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823629.34432888252</v>
      </c>
      <c r="L1591" s="455">
        <f t="shared" ca="1" si="114"/>
        <v>198494671.98326069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198494671.98326069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827061.13326358621</v>
      </c>
      <c r="L1592" s="455">
        <f t="shared" ca="1" si="114"/>
        <v>199321733.11652428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199321733.11652428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830507.22131885111</v>
      </c>
      <c r="L1593" s="455">
        <f t="shared" ca="1" si="114"/>
        <v>200152240.33784312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200152240.33784312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833967.66807434638</v>
      </c>
      <c r="L1594" s="455">
        <f t="shared" ca="1" si="114"/>
        <v>200986208.00591746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200986208.00591746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837442.53335798939</v>
      </c>
      <c r="L1595" s="455">
        <f t="shared" ca="1" si="114"/>
        <v>201823650.53927544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201823650.53927544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840931.87724698102</v>
      </c>
      <c r="L1596" s="455">
        <f t="shared" ca="1" si="114"/>
        <v>202664582.41652241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202664582.41652241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844435.76006884337</v>
      </c>
      <c r="L1597" s="455">
        <f t="shared" ca="1" si="114"/>
        <v>203509018.17659125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203509018.17659125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847954.24240246357</v>
      </c>
      <c r="L1598" s="455">
        <f t="shared" ca="1" si="114"/>
        <v>204356972.41899371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204356972.41899371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851487.38507914043</v>
      </c>
      <c r="L1599" s="455">
        <f t="shared" ca="1" si="114"/>
        <v>205208459.80407286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205208459.80407286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855035.24918363686</v>
      </c>
      <c r="L1600" s="455">
        <f t="shared" ca="1" si="114"/>
        <v>206063495.05325648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206063495.05325648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858597.89605523529</v>
      </c>
      <c r="L1601" s="455">
        <f t="shared" ca="1" si="114"/>
        <v>206922092.9493117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206922092.9493117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862175.38728879869</v>
      </c>
      <c r="L1602" s="455">
        <f t="shared" ca="1" si="114"/>
        <v>207784268.33660051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207784268.33660051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865767.78473583551</v>
      </c>
      <c r="L1603" s="455">
        <f t="shared" ca="1" si="114"/>
        <v>208650036.12133634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208650036.12133634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869375.15050556802</v>
      </c>
      <c r="L1604" s="455">
        <f t="shared" ca="1" si="114"/>
        <v>209519411.27184191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209519411.27184191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872997.54696600779</v>
      </c>
      <c r="L1605" s="455">
        <f t="shared" ca="1" si="114"/>
        <v>210392408.81880793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210392408.81880793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876635.03674503299</v>
      </c>
      <c r="L1606" s="455">
        <f t="shared" ca="1" si="114"/>
        <v>211269043.85555297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211269043.85555297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880287.68273147056</v>
      </c>
      <c r="L1607" s="455">
        <f t="shared" ca="1" si="114"/>
        <v>212149331.53828445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212149331.53828445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883955.54807618505</v>
      </c>
      <c r="L1608" s="455">
        <f t="shared" ca="1" si="114"/>
        <v>213033287.08636063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213033287.08636063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887638.69619316934</v>
      </c>
      <c r="L1609" s="455">
        <f t="shared" ca="1" si="114"/>
        <v>213920925.78255379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213920925.78255379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891337.19076064089</v>
      </c>
      <c r="L1610" s="455">
        <f t="shared" ca="1" si="114"/>
        <v>214812262.97331443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214812262.97331443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895051.09572214342</v>
      </c>
      <c r="L1611" s="455">
        <f t="shared" ca="1" si="114"/>
        <v>215707314.06903657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215707314.06903657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898780.47528765234</v>
      </c>
      <c r="L1612" s="455">
        <f t="shared" ca="1" si="114"/>
        <v>216606094.54432422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216606094.54432422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902525.39393468422</v>
      </c>
      <c r="L1613" s="455">
        <f t="shared" ca="1" si="114"/>
        <v>217508619.93825892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217508619.93825892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906285.91640941228</v>
      </c>
      <c r="L1614" s="455">
        <f t="shared" ca="1" si="114"/>
        <v>218414905.85466832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218414905.85466832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910062.10772778466</v>
      </c>
      <c r="L1615" s="455">
        <f t="shared" ca="1" si="114"/>
        <v>219324967.96239612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219324967.96239612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913854.03317665029</v>
      </c>
      <c r="L1616" s="455">
        <f t="shared" ca="1" si="114"/>
        <v>220238821.99557278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220238821.99557278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917661.7583148866</v>
      </c>
      <c r="L1617" s="455">
        <f t="shared" ca="1" si="114"/>
        <v>221156483.75388765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221156483.75388765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921485.34897453187</v>
      </c>
      <c r="L1618" s="455">
        <f t="shared" ca="1" si="114"/>
        <v>222077969.10286218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222077969.10286218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925324.87126192579</v>
      </c>
      <c r="L1619" s="455">
        <f t="shared" ca="1" si="114"/>
        <v>223003293.9741241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223003293.9741241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929180.39155885042</v>
      </c>
      <c r="L1620" s="455">
        <f t="shared" ca="1" si="114"/>
        <v>223932474.36568296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223932474.36568296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933051.97652367887</v>
      </c>
      <c r="L1621" s="455">
        <f t="shared" ca="1" si="114"/>
        <v>224865526.34220663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224865526.34220663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936939.69309252757</v>
      </c>
      <c r="L1622" s="455">
        <f t="shared" ca="1" si="114"/>
        <v>225802466.03529915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225802466.03529915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940843.6084804131</v>
      </c>
      <c r="L1623" s="455">
        <f t="shared" ca="1" si="114"/>
        <v>226743309.64377958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226743309.64377958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944763.79018241493</v>
      </c>
      <c r="L1624" s="455">
        <f t="shared" ca="1" si="114"/>
        <v>227688073.43396199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227688073.43396199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948700.30597484147</v>
      </c>
      <c r="L1625" s="455">
        <f t="shared" ca="1" si="114"/>
        <v>228636773.73993683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228636773.73993683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952653.2239164036</v>
      </c>
      <c r="L1626" s="455">
        <f t="shared" ca="1" si="114"/>
        <v>229589426.96385324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229589426.96385324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956622.61234938866</v>
      </c>
      <c r="L1627" s="455">
        <f t="shared" ca="1" si="114"/>
        <v>230546049.57620263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230546049.57620263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960608.53990084433</v>
      </c>
      <c r="L1628" s="455">
        <f t="shared" ca="1" si="114"/>
        <v>231506658.11610347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231506658.11610347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964611.07548376441</v>
      </c>
      <c r="L1629" s="455">
        <f t="shared" ca="1" si="114"/>
        <v>232471269.19158724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232471269.19158724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968630.28829828009</v>
      </c>
      <c r="L1630" s="455">
        <f t="shared" ca="1" si="114"/>
        <v>233439899.47988552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233439899.47988552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972666.24783285626</v>
      </c>
      <c r="L1631" s="455">
        <f t="shared" ca="1" si="114"/>
        <v>234412565.72771838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234412565.72771838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976719.02386549325</v>
      </c>
      <c r="L1632" s="455">
        <f t="shared" ca="1" si="114"/>
        <v>235389284.75158387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235389284.75158387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980788.68646493263</v>
      </c>
      <c r="L1633" s="455">
        <f t="shared" ca="1" si="114"/>
        <v>236370073.43804881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236370073.43804881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984875.30599187</v>
      </c>
      <c r="L1634" s="455">
        <f t="shared" ca="1" si="114"/>
        <v>237354948.74404067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237354948.74404067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988978.95310016931</v>
      </c>
      <c r="L1635" s="455">
        <f t="shared" ca="1" si="114"/>
        <v>238343927.69714084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238343927.69714084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993099.69873808685</v>
      </c>
      <c r="L1636" s="455">
        <f t="shared" ca="1" si="114"/>
        <v>239337027.39587894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239337027.39587894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997237.61414949561</v>
      </c>
      <c r="L1637" s="455">
        <f t="shared" ca="1" si="114"/>
        <v>240334265.01002842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240334265.01002842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1001392.7708751183</v>
      </c>
      <c r="L1638" s="455">
        <f t="shared" ca="1" si="114"/>
        <v>241335657.78090355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241335657.78090355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1005565.2407537649</v>
      </c>
      <c r="L1639" s="455">
        <f t="shared" ca="1" si="114"/>
        <v>242341223.02165732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242341223.02165732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1009755.095923572</v>
      </c>
      <c r="L1640" s="455">
        <f t="shared" ca="1" si="114"/>
        <v>243350978.11758089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243350978.11758089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1013962.4088232537</v>
      </c>
      <c r="L1641" s="455">
        <f t="shared" ca="1" si="114"/>
        <v>244364940.52640414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244364940.52640414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1018187.2521933506</v>
      </c>
      <c r="L1642" s="455">
        <f t="shared" ca="1" si="114"/>
        <v>245383127.7785975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245383127.7785975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1022429.6990774896</v>
      </c>
      <c r="L1643" s="455">
        <f t="shared" ca="1" si="114"/>
        <v>246405557.47767499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246405557.47767499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1026689.8228236457</v>
      </c>
      <c r="L1644" s="455">
        <f t="shared" ca="1" si="114"/>
        <v>247432247.30049863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247432247.30049863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1030967.6970854109</v>
      </c>
      <c r="L1645" s="455">
        <f t="shared" ca="1" si="114"/>
        <v>248463214.99758404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248463214.99758404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1035263.3958232668</v>
      </c>
      <c r="L1646" s="455">
        <f t="shared" ca="1" si="114"/>
        <v>249498478.39340732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249498478.39340732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1039576.9933058637</v>
      </c>
      <c r="L1647" s="455">
        <f t="shared" ca="1" si="114"/>
        <v>250538055.38671318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250538055.38671318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1043908.5641113049</v>
      </c>
      <c r="L1648" s="455">
        <f t="shared" ca="1" si="114"/>
        <v>251581963.95082447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251581963.95082447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1048258.1831284354</v>
      </c>
      <c r="L1649" s="455">
        <f t="shared" ca="1" si="114"/>
        <v>252630222.13395292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252630222.13395292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1052625.9255581372</v>
      </c>
      <c r="L1650" s="455">
        <f t="shared" ca="1" si="114"/>
        <v>253682848.05951107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253682848.05951107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1057011.8669146295</v>
      </c>
      <c r="L1651" s="455">
        <f t="shared" ca="1" si="114"/>
        <v>254739859.9264257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254739859.9264257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1061416.0830267738</v>
      </c>
      <c r="L1652" s="455">
        <f t="shared" ca="1" si="114"/>
        <v>255801276.00945246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255801276.00945246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1065838.6500393853</v>
      </c>
      <c r="L1653" s="455">
        <f t="shared" ca="1" si="114"/>
        <v>256867114.65949184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256867114.65949184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1070279.6444145492</v>
      </c>
      <c r="L1654" s="455">
        <f t="shared" ca="1" si="114"/>
        <v>257937394.30390638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257937394.30390638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1074739.1429329433</v>
      </c>
      <c r="L1655" s="455">
        <f t="shared" ca="1" si="114"/>
        <v>259012133.44683933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259012133.44683933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1079217.2226951637</v>
      </c>
      <c r="L1656" s="455">
        <f t="shared" ca="1" si="114"/>
        <v>260091350.6695345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260091350.6695345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1083713.9611230604</v>
      </c>
      <c r="L1657" s="455">
        <f t="shared" ca="1" si="114"/>
        <v>261175064.63065755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261175064.63065755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1088229.435961073</v>
      </c>
      <c r="L1658" s="455">
        <f t="shared" ca="1" si="114"/>
        <v>262263294.06661862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262263294.06661862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1092763.7252775775</v>
      </c>
      <c r="L1659" s="455">
        <f t="shared" ca="1" si="114"/>
        <v>263356057.79189619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263356057.79189619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1097316.9074662342</v>
      </c>
      <c r="L1660" s="455">
        <f t="shared" ca="1" si="114"/>
        <v>264453374.69936243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264453374.69936243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1101889.0612473434</v>
      </c>
      <c r="L1661" s="455">
        <f t="shared" ca="1" si="114"/>
        <v>265555263.76060978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265555263.76060978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1106480.2656692076</v>
      </c>
      <c r="L1662" s="455">
        <f t="shared" ca="1" si="114"/>
        <v>266661744.02627897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266661744.02627897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1111090.6001094957</v>
      </c>
      <c r="L1663" s="455">
        <f t="shared" ca="1" si="114"/>
        <v>267772834.62638846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267772834.62638846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1115720.1442766187</v>
      </c>
      <c r="L1664" s="455">
        <f t="shared" ca="1" si="114"/>
        <v>268888554.77066505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268888554.77066505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1120368.9782111044</v>
      </c>
      <c r="L1665" s="455">
        <f t="shared" ca="1" si="114"/>
        <v>270008923.74887615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270008923.74887615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1125037.1822869841</v>
      </c>
      <c r="L1666" s="455">
        <f t="shared" ca="1" si="114"/>
        <v>271133960.93116313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271133960.93116313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1129724.8372131798</v>
      </c>
      <c r="L1667" s="455">
        <f t="shared" ca="1" si="114"/>
        <v>272263685.76837629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272263685.76837629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1134432.0240349013</v>
      </c>
      <c r="L1668" s="455">
        <f t="shared" ca="1" si="114"/>
        <v>273398117.79241121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273398117.79241121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1139158.8241350467</v>
      </c>
      <c r="L1669" s="455">
        <f t="shared" ca="1" si="114"/>
        <v>274537276.61654627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274537276.61654627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1143905.3192356094</v>
      </c>
      <c r="L1670" s="455">
        <f t="shared" ca="1" si="114"/>
        <v>275681181.9357819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275681181.9357819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1148671.5913990913</v>
      </c>
      <c r="L1671" s="455">
        <f t="shared" ca="1" si="114"/>
        <v>276829853.52718097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276829853.52718097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1153457.7230299206</v>
      </c>
      <c r="L1672" s="455">
        <f t="shared" ca="1" si="114"/>
        <v>277983311.25021088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277983311.25021088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1158263.7968758787</v>
      </c>
      <c r="L1673" s="455">
        <f t="shared" ca="1" si="114"/>
        <v>279141575.04708678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279141575.04708678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1163089.8960295282</v>
      </c>
      <c r="L1674" s="455">
        <f t="shared" ca="1" si="114"/>
        <v>280304664.94311631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280304664.94311631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1167936.1039296512</v>
      </c>
      <c r="L1675" s="455">
        <f t="shared" ca="1" si="114"/>
        <v>281472601.04704595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281472601.04704595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1172802.5043626914</v>
      </c>
      <c r="L1676" s="455">
        <f t="shared" ca="1" si="114"/>
        <v>282645403.55140865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282645403.55140865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1177689.1814642027</v>
      </c>
      <c r="L1677" s="455">
        <f t="shared" ca="1" si="114"/>
        <v>283823092.73287284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283823092.73287284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1182596.2197203035</v>
      </c>
      <c r="L1678" s="455">
        <f t="shared" ca="1" si="114"/>
        <v>285005688.95259315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285005688.95259315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1187523.7039691382</v>
      </c>
      <c r="L1679" s="455">
        <f t="shared" ca="1" si="114"/>
        <v>286193212.65656227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286193212.65656227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1192471.7194023428</v>
      </c>
      <c r="L1680" s="455">
        <f t="shared" ca="1" si="114"/>
        <v>287385684.37596458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287385684.37596458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1197440.3515665191</v>
      </c>
      <c r="L1681" s="455">
        <f t="shared" ca="1" si="114"/>
        <v>288583124.72753108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288583124.72753108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1202429.6863647129</v>
      </c>
      <c r="L1682" s="455">
        <f t="shared" ca="1" si="114"/>
        <v>289785554.41389579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289785554.41389579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1207439.810057899</v>
      </c>
      <c r="L1683" s="455">
        <f t="shared" ca="1" si="114"/>
        <v>290992994.22395366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290992994.22395366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1212470.8092664736</v>
      </c>
      <c r="L1684" s="455">
        <f t="shared" ca="1" si="114"/>
        <v>292205465.03322011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292205465.03322011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1217522.7709717504</v>
      </c>
      <c r="L1685" s="455">
        <f t="shared" ca="1" si="114"/>
        <v>293422987.80419189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293422987.80419189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1222595.7825174662</v>
      </c>
      <c r="L1686" s="455">
        <f t="shared" ca="1" si="114"/>
        <v>294645583.58670938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294645583.58670938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1227689.931611289</v>
      </c>
      <c r="L1687" s="455">
        <f t="shared" ca="1" si="114"/>
        <v>295873273.51832068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295873273.51832068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1232805.3063263362</v>
      </c>
      <c r="L1688" s="455">
        <f t="shared" ca="1" si="114"/>
        <v>297106078.82464701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297106078.82464701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1237941.9951026959</v>
      </c>
      <c r="L1689" s="455">
        <f t="shared" ca="1" si="114"/>
        <v>298344020.81974971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298344020.81974971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1243100.0867489572</v>
      </c>
      <c r="L1690" s="455">
        <f t="shared" ca="1" si="114"/>
        <v>299587120.90649867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299587120.90649867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1248279.6704437444</v>
      </c>
      <c r="L1691" s="455">
        <f t="shared" ca="1" si="114"/>
        <v>300835400.57694244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300835400.57694244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1253480.8357372601</v>
      </c>
      <c r="L1692" s="455">
        <f t="shared" ca="1" si="114"/>
        <v>302088881.41267973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302088881.41267973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1258703.6725528322</v>
      </c>
      <c r="L1693" s="455">
        <f t="shared" ca="1" si="114"/>
        <v>303347585.08523256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303347585.08523256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1263948.2711884689</v>
      </c>
      <c r="L1694" s="455">
        <f t="shared" ca="1" si="114"/>
        <v>304611533.35642105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304611533.35642105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1269214.7223184211</v>
      </c>
      <c r="L1695" s="455">
        <f t="shared" ca="1" si="114"/>
        <v>305880748.07873946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305880748.07873946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1274503.1169947477</v>
      </c>
      <c r="L1696" s="455">
        <f t="shared" ca="1" si="114"/>
        <v>307155251.1957342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307155251.1957342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1279813.5466488926</v>
      </c>
      <c r="L1697" s="455">
        <f t="shared" ca="1" si="114"/>
        <v>308435064.74238312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308435064.74238312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1285146.103093263</v>
      </c>
      <c r="L1698" s="455">
        <f t="shared" ca="1" si="114"/>
        <v>309720210.84547639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309720210.84547639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1290500.8785228182</v>
      </c>
      <c r="L1699" s="455">
        <f t="shared" ca="1" si="114"/>
        <v>311010711.7239992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311010711.7239992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1295877.9655166634</v>
      </c>
      <c r="L1700" s="455">
        <f t="shared" ca="1" si="114"/>
        <v>312306589.68951589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312306589.68951589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1301277.4570396496</v>
      </c>
      <c r="L1701" s="455">
        <f t="shared" ca="1" si="114"/>
        <v>313607867.14655554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313607867.14655554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1306699.4464439815</v>
      </c>
      <c r="L1702" s="455">
        <f t="shared" ca="1" si="114"/>
        <v>314914566.59299952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314914566.59299952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1312144.0274708313</v>
      </c>
      <c r="L1703" s="455">
        <f t="shared" ca="1" si="114"/>
        <v>316226710.62047035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316226710.62047035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1317611.2942519598</v>
      </c>
      <c r="L1704" s="455">
        <f t="shared" ca="1" si="114"/>
        <v>317544321.91472232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317544321.91472232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1323101.341311343</v>
      </c>
      <c r="L1705" s="455">
        <f t="shared" ca="1" si="114"/>
        <v>318867423.25603366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318867423.25603366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1328614.2635668069</v>
      </c>
      <c r="L1706" s="455">
        <f t="shared" ca="1" si="114"/>
        <v>320196037.51960045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320196037.51960045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1334150.1563316686</v>
      </c>
      <c r="L1707" s="455">
        <f t="shared" ca="1" si="114"/>
        <v>321530187.67593211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321530187.67593211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1339709.1153163838</v>
      </c>
      <c r="L1708" s="455">
        <f t="shared" ca="1" si="114"/>
        <v>322869896.7912485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322869896.7912485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1345291.236630202</v>
      </c>
      <c r="L1709" s="455">
        <f t="shared" ca="1" si="114"/>
        <v>324215188.0278787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324215188.0278787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1350896.616782828</v>
      </c>
      <c r="L1710" s="455">
        <f t="shared" ca="1" si="114"/>
        <v>325566084.64466155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325566084.64466155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1356525.3526860897</v>
      </c>
      <c r="L1711" s="455">
        <f t="shared" ca="1" si="114"/>
        <v>326922609.99734765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326922609.99734765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1362177.5416556152</v>
      </c>
      <c r="L1712" s="455">
        <f t="shared" ca="1" si="114"/>
        <v>328284787.53900325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328284787.53900325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1367853.2814125135</v>
      </c>
      <c r="L1713" s="455">
        <f t="shared" ca="1" si="114"/>
        <v>329652640.82041579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329652640.82041579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1373552.6700850658</v>
      </c>
      <c r="L1714" s="455">
        <f t="shared" ca="1" si="114"/>
        <v>331026193.49050087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331026193.49050087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1379275.8062104203</v>
      </c>
      <c r="L1715" s="455">
        <f t="shared" ca="1" si="114"/>
        <v>332405469.29671127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332405469.29671127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1385022.7887362968</v>
      </c>
      <c r="L1716" s="455">
        <f t="shared" ca="1" si="114"/>
        <v>333790492.08544755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333790492.08544755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1390793.7170226981</v>
      </c>
      <c r="L1717" s="455">
        <f t="shared" ca="1" si="114"/>
        <v>335181285.80247027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335181285.80247027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1396588.6908436262</v>
      </c>
      <c r="L1718" s="455">
        <f t="shared" ca="1" si="114"/>
        <v>336577874.49331391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336577874.49331391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1402407.8103888079</v>
      </c>
      <c r="L1719" s="455">
        <f t="shared" ca="1" si="114"/>
        <v>337980282.30370271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337980282.30370271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1408251.1762654278</v>
      </c>
      <c r="L1720" s="455">
        <f t="shared" ca="1" si="114"/>
        <v>339388533.47996813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339388533.47996813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1414118.8894998671</v>
      </c>
      <c r="L1721" s="455">
        <f t="shared" ca="1" si="114"/>
        <v>340802652.36946797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340802652.36946797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1420011.05153945</v>
      </c>
      <c r="L1722" s="455">
        <f t="shared" ca="1" si="114"/>
        <v>342222663.42100739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342222663.42100739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1425927.7642541975</v>
      </c>
      <c r="L1723" s="455">
        <f t="shared" ca="1" si="114"/>
        <v>343648591.18526161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343648591.18526161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1431869.1299385901</v>
      </c>
      <c r="L1724" s="455">
        <f t="shared" ca="1" si="114"/>
        <v>345080460.31520021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345080460.31520021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1437835.2513133341</v>
      </c>
      <c r="L1725" s="455">
        <f t="shared" ca="1" si="114"/>
        <v>346518295.56651354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346518295.56651354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1443826.2315271397</v>
      </c>
      <c r="L1726" s="455">
        <f t="shared" ca="1" si="114"/>
        <v>347962121.79804069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347962121.79804069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1449842.1741585028</v>
      </c>
      <c r="L1727" s="455">
        <f t="shared" ca="1" si="114"/>
        <v>349411963.9721992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349411963.9721992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1455883.1832174966</v>
      </c>
      <c r="L1728" s="455">
        <f t="shared" ca="1" si="114"/>
        <v>350867847.15541673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350867847.15541673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1461949.3631475696</v>
      </c>
      <c r="L1729" s="455">
        <f t="shared" ca="1" si="114"/>
        <v>352329796.51856428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352329796.51856428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1468040.8188273511</v>
      </c>
      <c r="L1730" s="455">
        <f t="shared" ca="1" si="114"/>
        <v>353797837.33739161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353797837.33739161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1474157.6555724652</v>
      </c>
      <c r="L1731" s="455">
        <f t="shared" ca="1" si="114"/>
        <v>355271994.99296409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355271994.99296409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1480299.9791373503</v>
      </c>
      <c r="L1732" s="455">
        <f t="shared" ca="1" si="114"/>
        <v>356752294.97210145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356752294.97210145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1486467.8957170893</v>
      </c>
      <c r="L1733" s="455">
        <f t="shared" ca="1" si="114"/>
        <v>358238762.86781853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358238762.86781853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1492661.511949244</v>
      </c>
      <c r="L1734" s="455">
        <f t="shared" ca="1" si="114"/>
        <v>359731424.37976778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359731424.37976778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1498880.9349156991</v>
      </c>
      <c r="L1735" s="455">
        <f t="shared" ca="1" si="114"/>
        <v>361230305.3146835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361230305.3146835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1505126.2721445146</v>
      </c>
      <c r="L1736" s="455">
        <f t="shared" ca="1" si="114"/>
        <v>362735431.58682799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362735431.58682799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1511397.6316117833</v>
      </c>
      <c r="L1737" s="455">
        <f t="shared" ca="1" si="114"/>
        <v>364246829.21843976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364246829.21843976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1517695.1217434991</v>
      </c>
      <c r="L1738" s="455">
        <f t="shared" ca="1" si="114"/>
        <v>365764524.34018326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365764524.34018326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1524018.8514174302</v>
      </c>
      <c r="L1739" s="455">
        <f t="shared" ca="1" si="114"/>
        <v>367288543.19160068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367288543.19160068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1530368.9299650029</v>
      </c>
      <c r="L1740" s="455">
        <f t="shared" ca="1" si="114"/>
        <v>368818912.1215657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368818912.1215657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1536745.4671731903</v>
      </c>
      <c r="L1741" s="455">
        <f t="shared" ca="1" si="114"/>
        <v>370355657.58873892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370355657.58873892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1543148.5732864121</v>
      </c>
      <c r="L1742" s="455">
        <f t="shared" ca="1" si="114"/>
        <v>371898806.16202533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371898806.16202533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1549578.3590084389</v>
      </c>
      <c r="L1743" s="455">
        <f t="shared" ca="1" si="114"/>
        <v>373448384.52103376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373448384.52103376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1556034.9355043073</v>
      </c>
      <c r="L1744" s="455">
        <f t="shared" ca="1" si="114"/>
        <v>375004419.45653808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375004419.45653808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1562518.4144022421</v>
      </c>
      <c r="L1745" s="455">
        <f t="shared" ca="1" si="114"/>
        <v>376566937.87094033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376566937.87094033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1569028.9077955848</v>
      </c>
      <c r="L1746" s="455">
        <f t="shared" ca="1" si="114"/>
        <v>378135966.77873594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378135966.77873594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1575566.5282447331</v>
      </c>
      <c r="L1747" s="455">
        <f t="shared" ca="1" si="114"/>
        <v>379711533.30698067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379711533.30698067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1582131.3887790861</v>
      </c>
      <c r="L1748" s="455">
        <f t="shared" ca="1" si="114"/>
        <v>381293664.69575977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381293664.69575977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1588723.6028989991</v>
      </c>
      <c r="L1749" s="455">
        <f t="shared" ca="1" si="114"/>
        <v>382882388.29865879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382882388.29865879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1595343.284577745</v>
      </c>
      <c r="L1750" s="455">
        <f t="shared" ca="1" si="114"/>
        <v>384477731.58323652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384477731.58323652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1601990.5482634855</v>
      </c>
      <c r="L1751" s="455">
        <f t="shared" ca="1" si="114"/>
        <v>386079722.13150001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386079722.13150001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1608665.5088812499</v>
      </c>
      <c r="L1752" s="455">
        <f t="shared" ca="1" si="114"/>
        <v>387688387.64038128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387688387.64038128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1615368.281834922</v>
      </c>
      <c r="L1753" s="455">
        <f t="shared" ca="1" si="114"/>
        <v>389303755.92221618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389303755.92221618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1622098.9830092341</v>
      </c>
      <c r="L1754" s="455">
        <f t="shared" ca="1" si="114"/>
        <v>390925854.9052254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390925854.9052254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1628857.7287717725</v>
      </c>
      <c r="L1755" s="455">
        <f t="shared" ca="1" si="114"/>
        <v>392554712.63399714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392554712.63399714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1635644.6359749881</v>
      </c>
      <c r="L1756" s="455">
        <f t="shared" ca="1" si="114"/>
        <v>394190357.26997215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394190357.26997215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1642459.8219582173</v>
      </c>
      <c r="L1757" s="455">
        <f t="shared" ca="1" si="114"/>
        <v>395832817.09193039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395832817.09193039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1649303.40454971</v>
      </c>
      <c r="L1758" s="455">
        <f t="shared" ca="1" si="114"/>
        <v>397482120.49648011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397482120.49648011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1656175.5020686672</v>
      </c>
      <c r="L1759" s="455">
        <f t="shared" ca="1" si="114"/>
        <v>399138295.99854875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399138295.99854875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1663076.2333272863</v>
      </c>
      <c r="L1760" s="455">
        <f t="shared" ca="1" si="114"/>
        <v>400801372.23187602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400801372.23187602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1670005.7176328166</v>
      </c>
      <c r="L1761" s="455">
        <f t="shared" ca="1" si="114"/>
        <v>402471377.94950885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402471377.94950885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1676964.0747896202</v>
      </c>
      <c r="L1762" s="455">
        <f t="shared" ca="1" si="114"/>
        <v>404148342.02429849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404148342.02429849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1683951.4251012437</v>
      </c>
      <c r="L1763" s="455">
        <f t="shared" ca="1" si="114"/>
        <v>405832293.44939971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405832293.44939971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1690967.8893724987</v>
      </c>
      <c r="L1764" s="455">
        <f t="shared" ca="1" si="114"/>
        <v>407523261.33877224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407523261.33877224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1698013.5889115511</v>
      </c>
      <c r="L1765" s="455">
        <f t="shared" ca="1" si="114"/>
        <v>409221274.92768377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409221274.92768377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1705088.6455320157</v>
      </c>
      <c r="L1766" s="455">
        <f t="shared" ca="1" si="114"/>
        <v>410926363.57321578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410926363.57321578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1712193.1815550658</v>
      </c>
      <c r="L1767" s="455">
        <f t="shared" ca="1" si="114"/>
        <v>412638556.75477087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412638556.75477087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1719327.3198115453</v>
      </c>
      <c r="L1768" s="455">
        <f t="shared" ca="1" si="114"/>
        <v>414357884.0745824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414357884.0745824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1726491.1836440933</v>
      </c>
      <c r="L1769" s="455">
        <f t="shared" ca="1" si="114"/>
        <v>416084375.25822651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416084375.25822651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1733684.8969092772</v>
      </c>
      <c r="L1770" s="455">
        <f t="shared" ca="1" si="114"/>
        <v>417818060.15513581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417818060.15513581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1740908.5839797326</v>
      </c>
      <c r="L1771" s="455">
        <f t="shared" ca="1" si="114"/>
        <v>419558968.73911554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419558968.73911554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1748162.3697463146</v>
      </c>
      <c r="L1772" s="455">
        <f t="shared" ca="1" si="114"/>
        <v>421307131.10886186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421307131.10886186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1755446.3796202578</v>
      </c>
      <c r="L1773" s="455">
        <f t="shared" ca="1" si="114"/>
        <v>423062577.48848212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423062577.48848212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1762760.7395353422</v>
      </c>
      <c r="L1774" s="455">
        <f t="shared" ca="1" si="114"/>
        <v>424825338.22801745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424825338.22801745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1770105.5759500728</v>
      </c>
      <c r="L1775" s="455">
        <f t="shared" ca="1" si="114"/>
        <v>426595443.80396754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426595443.80396754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1777481.0158498648</v>
      </c>
      <c r="L1776" s="455">
        <f t="shared" ca="1" si="114"/>
        <v>428372924.81981742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428372924.81981742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1784887.186749239</v>
      </c>
      <c r="L1777" s="455">
        <f t="shared" ca="1" si="114"/>
        <v>430157812.00656664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430157812.00656664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1792324.2166940277</v>
      </c>
      <c r="L1778" s="455">
        <f t="shared" ca="1" si="114"/>
        <v>431950136.2232607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431950136.2232607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1799792.2342635866</v>
      </c>
      <c r="L1779" s="455">
        <f t="shared" ca="1" si="114"/>
        <v>433749928.4575243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433749928.4575243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1807291.3685730177</v>
      </c>
      <c r="L1780" s="455">
        <f t="shared" ca="1" si="114"/>
        <v>435557219.82609731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435557219.82609731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1814821.7492754054</v>
      </c>
      <c r="L1781" s="455">
        <f t="shared" ca="1" si="114"/>
        <v>437372041.5753727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437372041.5753727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1822383.5065640528</v>
      </c>
      <c r="L1782" s="455">
        <f t="shared" ca="1" si="114"/>
        <v>439194425.08193678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439194425.08193678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1829976.7711747368</v>
      </c>
      <c r="L1783" s="455">
        <f t="shared" ca="1" si="114"/>
        <v>441024401.85311151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441024401.85311151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1837601.6743879647</v>
      </c>
      <c r="L1784" s="455">
        <f t="shared" ca="1" si="114"/>
        <v>442862003.5274995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442862003.5274995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1845258.3480312477</v>
      </c>
      <c r="L1785" s="455">
        <f t="shared" ca="1" si="114"/>
        <v>444707261.87553072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444707261.87553072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1852946.9244813779</v>
      </c>
      <c r="L1786" s="455">
        <f t="shared" ca="1" si="114"/>
        <v>446560208.80001211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446560208.80001211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1860667.5366667171</v>
      </c>
      <c r="L1787" s="455">
        <f t="shared" ca="1" si="114"/>
        <v>448420876.3366788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448420876.3366788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1868420.318069495</v>
      </c>
      <c r="L1788" s="455">
        <f t="shared" ca="1" si="114"/>
        <v>450289296.65474832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450289296.65474832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1876205.4027281178</v>
      </c>
      <c r="L1789" s="455">
        <f t="shared" ca="1" si="114"/>
        <v>452165502.05747646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452165502.05747646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1884022.9252394852</v>
      </c>
      <c r="L1790" s="455">
        <f t="shared" ca="1" si="114"/>
        <v>454049524.98271596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454049524.98271596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1891873.0207613162</v>
      </c>
      <c r="L1791" s="455">
        <f t="shared" ca="1" si="114"/>
        <v>455941398.00347728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455941398.00347728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1899755.8250144885</v>
      </c>
      <c r="L1792" s="455">
        <f t="shared" ca="1" si="114"/>
        <v>457841153.82849175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457841153.82849175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1907671.4742853825</v>
      </c>
      <c r="L1793" s="455">
        <f t="shared" ref="L1793:L2047" ca="1" si="119">I1793-J1793+K1793</f>
        <v>459748825.30277711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459748825.30277711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1915620.1054282379</v>
      </c>
      <c r="L1794" s="455">
        <f t="shared" ca="1" si="119"/>
        <v>461664445.40820533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461664445.40820533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1923601.8558675225</v>
      </c>
      <c r="L1795" s="455">
        <f t="shared" ca="1" si="119"/>
        <v>463588047.26407284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463588047.26407284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1931616.8636003034</v>
      </c>
      <c r="L1796" s="455">
        <f t="shared" ca="1" si="119"/>
        <v>465519664.12767315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465519664.12767315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1939665.2671986383</v>
      </c>
      <c r="L1797" s="455">
        <f t="shared" ca="1" si="119"/>
        <v>467459329.39487177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467459329.39487177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1947747.2058119657</v>
      </c>
      <c r="L1798" s="455">
        <f t="shared" ca="1" si="119"/>
        <v>469407076.60068375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469407076.60068375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1955862.8191695155</v>
      </c>
      <c r="L1799" s="455">
        <f t="shared" ca="1" si="119"/>
        <v>471362939.41985327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471362939.41985327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1964012.247582722</v>
      </c>
      <c r="L1800" s="455">
        <f t="shared" ca="1" si="119"/>
        <v>473326951.667436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473326951.667436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1972195.6319476499</v>
      </c>
      <c r="L1801" s="455">
        <f t="shared" ca="1" si="119"/>
        <v>475299147.29938364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475299147.29938364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1980413.1137474321</v>
      </c>
      <c r="L1802" s="455">
        <f t="shared" ca="1" si="119"/>
        <v>477279560.41313106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477279560.41313106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1988664.8350547124</v>
      </c>
      <c r="L1803" s="455">
        <f t="shared" ca="1" si="119"/>
        <v>479268225.24818575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479268225.24818575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1996950.9385341073</v>
      </c>
      <c r="L1804" s="455">
        <f t="shared" ca="1" si="119"/>
        <v>481265176.18671983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481265176.18671983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2005271.5674446656</v>
      </c>
      <c r="L1805" s="455">
        <f t="shared" ca="1" si="119"/>
        <v>483270447.75416452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483270447.75416452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2013626.8656423523</v>
      </c>
      <c r="L1806" s="455">
        <f t="shared" ca="1" si="119"/>
        <v>485284074.61980689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485284074.61980689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2022016.977582529</v>
      </c>
      <c r="L1807" s="455">
        <f t="shared" ca="1" si="119"/>
        <v>487306091.5973894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487306091.5973894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2030442.048322456</v>
      </c>
      <c r="L1808" s="455">
        <f t="shared" ca="1" si="119"/>
        <v>489336533.64571184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489336533.64571184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2038902.2235237993</v>
      </c>
      <c r="L1809" s="455">
        <f t="shared" ca="1" si="119"/>
        <v>491375435.86923563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491375435.86923563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2047397.6494551487</v>
      </c>
      <c r="L1810" s="455">
        <f t="shared" ca="1" si="119"/>
        <v>493422833.51869076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493422833.51869076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2055928.4729945448</v>
      </c>
      <c r="L1811" s="455">
        <f t="shared" ca="1" si="119"/>
        <v>495478761.99168533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495478761.99168533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2064494.8416320223</v>
      </c>
      <c r="L1812" s="455">
        <f t="shared" ca="1" si="119"/>
        <v>497543256.83331734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497543256.83331734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2073096.9034721553</v>
      </c>
      <c r="L1813" s="455">
        <f t="shared" ca="1" si="119"/>
        <v>499616353.73678946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499616353.73678946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2081734.8072366226</v>
      </c>
      <c r="L1814" s="455">
        <f t="shared" ca="1" si="119"/>
        <v>501698088.54402608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501698088.54402608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2090408.7022667753</v>
      </c>
      <c r="L1815" s="455">
        <f t="shared" ca="1" si="119"/>
        <v>503788497.24629283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503788497.24629283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2099118.73852622</v>
      </c>
      <c r="L1816" s="455">
        <f t="shared" ca="1" si="119"/>
        <v>505887615.98481905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505887615.98481905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2107865.0666034129</v>
      </c>
      <c r="L1817" s="455">
        <f t="shared" ca="1" si="119"/>
        <v>507995481.05142248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507995481.05142248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2116647.8377142604</v>
      </c>
      <c r="L1818" s="455">
        <f t="shared" ca="1" si="119"/>
        <v>510112128.88913673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510112128.88913673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2125467.2037047362</v>
      </c>
      <c r="L1819" s="455">
        <f t="shared" ca="1" si="119"/>
        <v>512237596.09284145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512237596.09284145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2134323.3170535062</v>
      </c>
      <c r="L1820" s="455">
        <f t="shared" ca="1" si="119"/>
        <v>514371919.40989494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514371919.40989494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2143216.3308745623</v>
      </c>
      <c r="L1821" s="455">
        <f t="shared" ca="1" si="119"/>
        <v>516515135.74076951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516515135.74076951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2152146.3989198729</v>
      </c>
      <c r="L1822" s="455">
        <f t="shared" ca="1" si="119"/>
        <v>518667282.13968939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518667282.13968939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2161113.6755820392</v>
      </c>
      <c r="L1823" s="455">
        <f t="shared" ca="1" si="119"/>
        <v>520828395.81527144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520828395.81527144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2170118.3158969642</v>
      </c>
      <c r="L1824" s="455">
        <f t="shared" ca="1" si="119"/>
        <v>522998514.13116843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522998514.13116843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2179160.4755465351</v>
      </c>
      <c r="L1825" s="455">
        <f t="shared" ca="1" si="119"/>
        <v>525177674.60671496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525177674.60671496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2188240.3108613123</v>
      </c>
      <c r="L1826" s="455">
        <f t="shared" ca="1" si="119"/>
        <v>527365914.91757625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527365914.91757625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2197357.9788232343</v>
      </c>
      <c r="L1827" s="455">
        <f t="shared" ca="1" si="119"/>
        <v>529563272.8963995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529563272.8963995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2206513.6370683312</v>
      </c>
      <c r="L1828" s="455">
        <f t="shared" ca="1" si="119"/>
        <v>531769786.53346783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531769786.53346783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2215707.4438894494</v>
      </c>
      <c r="L1829" s="455">
        <f t="shared" ca="1" si="119"/>
        <v>533985493.97735727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533985493.97735727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2224939.5582389887</v>
      </c>
      <c r="L1830" s="455">
        <f t="shared" ca="1" si="119"/>
        <v>536210433.53559625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536210433.53559625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2234210.1397316512</v>
      </c>
      <c r="L1831" s="455">
        <f t="shared" ca="1" si="119"/>
        <v>538444643.6753279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538444643.6753279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2243519.3486471996</v>
      </c>
      <c r="L1832" s="455">
        <f t="shared" ca="1" si="119"/>
        <v>540688163.02397513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540688163.02397513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2252867.3459332297</v>
      </c>
      <c r="L1833" s="455">
        <f t="shared" ca="1" si="119"/>
        <v>542941030.36990833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542941030.36990833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2262254.2932079514</v>
      </c>
      <c r="L1834" s="455">
        <f t="shared" ca="1" si="119"/>
        <v>545203284.66311634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545203284.66311634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2271680.3527629846</v>
      </c>
      <c r="L1835" s="455">
        <f t="shared" ca="1" si="119"/>
        <v>547474965.01587927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547474965.01587927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2281145.6875661635</v>
      </c>
      <c r="L1836" s="455">
        <f t="shared" ca="1" si="119"/>
        <v>549756110.70344543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549756110.70344543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2290650.461264356</v>
      </c>
      <c r="L1837" s="455">
        <f t="shared" ca="1" si="119"/>
        <v>552046761.16470981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552046761.16470981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2300194.838186291</v>
      </c>
      <c r="L1838" s="455">
        <f t="shared" ca="1" si="119"/>
        <v>554346956.00289607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554346956.00289607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2309778.9833454001</v>
      </c>
      <c r="L1839" s="455">
        <f t="shared" ca="1" si="119"/>
        <v>556656734.98624146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556656734.98624146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2319403.0624426729</v>
      </c>
      <c r="L1840" s="455">
        <f t="shared" ca="1" si="119"/>
        <v>558976138.04868412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558976138.04868412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2329067.2418695171</v>
      </c>
      <c r="L1841" s="455">
        <f t="shared" ca="1" si="119"/>
        <v>561305205.29055369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561305205.29055369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2338771.6887106402</v>
      </c>
      <c r="L1842" s="455">
        <f t="shared" ca="1" si="119"/>
        <v>563643976.97926438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563643976.97926438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2348516.570746935</v>
      </c>
      <c r="L1843" s="455">
        <f t="shared" ca="1" si="119"/>
        <v>565992493.55001128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565992493.55001128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2358302.0564583801</v>
      </c>
      <c r="L1844" s="455">
        <f t="shared" ca="1" si="119"/>
        <v>568350795.60646963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568350795.60646963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2368128.3150269566</v>
      </c>
      <c r="L1845" s="455">
        <f t="shared" ca="1" si="119"/>
        <v>570718923.92149663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570718923.92149663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2377995.5163395694</v>
      </c>
      <c r="L1846" s="455">
        <f t="shared" ca="1" si="119"/>
        <v>573096919.43783617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573096919.43783617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2387903.8309909841</v>
      </c>
      <c r="L1847" s="455">
        <f t="shared" ca="1" si="119"/>
        <v>575484823.2688272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575484823.2688272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2397853.43028678</v>
      </c>
      <c r="L1848" s="455">
        <f t="shared" ca="1" si="119"/>
        <v>577882676.69911397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577882676.69911397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2407844.4862463083</v>
      </c>
      <c r="L1849" s="455">
        <f t="shared" ca="1" si="119"/>
        <v>580290521.18536031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580290521.18536031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2417877.171605668</v>
      </c>
      <c r="L1850" s="455">
        <f t="shared" ca="1" si="119"/>
        <v>582708398.35696602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582708398.35696602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2427951.6598206917</v>
      </c>
      <c r="L1851" s="455">
        <f t="shared" ca="1" si="119"/>
        <v>585136350.01678669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585136350.01678669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2438068.1250699447</v>
      </c>
      <c r="L1852" s="455">
        <f t="shared" ca="1" si="119"/>
        <v>587574418.14185667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587574418.14185667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2448226.7422577362</v>
      </c>
      <c r="L1853" s="455">
        <f t="shared" ca="1" si="119"/>
        <v>590022644.88411438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590022644.88411438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2458427.6870171432</v>
      </c>
      <c r="L1854" s="455">
        <f t="shared" ca="1" si="119"/>
        <v>592481072.57113159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592481072.57113159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2468671.1357130483</v>
      </c>
      <c r="L1855" s="455">
        <f t="shared" ca="1" si="119"/>
        <v>594949743.70684469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594949743.70684469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2478957.2654451863</v>
      </c>
      <c r="L1856" s="455">
        <f t="shared" ca="1" si="119"/>
        <v>597428700.97228992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597428700.97228992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2489286.254051208</v>
      </c>
      <c r="L1857" s="455">
        <f t="shared" ca="1" si="119"/>
        <v>599917987.22634113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599917987.22634113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2499658.2801097548</v>
      </c>
      <c r="L1858" s="455">
        <f t="shared" ca="1" si="119"/>
        <v>602417645.50645089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602417645.50645089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2510073.5229435451</v>
      </c>
      <c r="L1859" s="455">
        <f t="shared" ca="1" si="119"/>
        <v>604927719.02939439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604927719.02939439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2520532.1626224765</v>
      </c>
      <c r="L1860" s="455">
        <f t="shared" ca="1" si="119"/>
        <v>607448251.19201684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607448251.19201684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2531034.3799667368</v>
      </c>
      <c r="L1861" s="455">
        <f t="shared" ca="1" si="119"/>
        <v>609979285.57198358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609979285.57198358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2541580.3565499317</v>
      </c>
      <c r="L1862" s="455">
        <f t="shared" ca="1" si="119"/>
        <v>612520865.92853355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612520865.92853355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2552170.274702223</v>
      </c>
      <c r="L1863" s="455">
        <f t="shared" ca="1" si="119"/>
        <v>615073036.20323575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615073036.20323575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2562804.3175134822</v>
      </c>
      <c r="L1864" s="455">
        <f t="shared" ca="1" si="119"/>
        <v>617635840.52074921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617635840.52074921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2573482.6688364549</v>
      </c>
      <c r="L1865" s="455">
        <f t="shared" ca="1" si="119"/>
        <v>620209323.18958569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620209323.18958569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2584205.5132899405</v>
      </c>
      <c r="L1866" s="455">
        <f t="shared" ca="1" si="119"/>
        <v>622793528.70287561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622793528.70287561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2594973.0362619818</v>
      </c>
      <c r="L1867" s="455">
        <f t="shared" ca="1" si="119"/>
        <v>625388501.73913765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625388501.73913765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2605785.4239130737</v>
      </c>
      <c r="L1868" s="455">
        <f t="shared" ca="1" si="119"/>
        <v>627994287.16305077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627994287.16305077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2616642.8631793782</v>
      </c>
      <c r="L1869" s="455">
        <f t="shared" ca="1" si="119"/>
        <v>630610930.0262301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630610930.0262301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2627545.5417759586</v>
      </c>
      <c r="L1870" s="455">
        <f t="shared" ca="1" si="119"/>
        <v>633238475.56800604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633238475.56800604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2638493.6482000253</v>
      </c>
      <c r="L1871" s="455">
        <f t="shared" ca="1" si="119"/>
        <v>635876969.21620607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635876969.21620607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2649487.3717341921</v>
      </c>
      <c r="L1872" s="455">
        <f t="shared" ca="1" si="119"/>
        <v>638526456.58794022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638526456.58794022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2660526.9024497508</v>
      </c>
      <c r="L1873" s="455">
        <f t="shared" ca="1" si="119"/>
        <v>641186983.49038994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641186983.49038994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2671612.4312099582</v>
      </c>
      <c r="L1874" s="455">
        <f t="shared" ca="1" si="119"/>
        <v>643858595.92159986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643858595.92159986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2682744.1496733329</v>
      </c>
      <c r="L1875" s="455">
        <f t="shared" ca="1" si="119"/>
        <v>646541340.07127321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646541340.07127321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2693922.2502969718</v>
      </c>
      <c r="L1876" s="455">
        <f t="shared" ca="1" si="119"/>
        <v>649235262.32157016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649235262.32157016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2705146.9263398754</v>
      </c>
      <c r="L1877" s="455">
        <f t="shared" ca="1" si="119"/>
        <v>651940409.24791002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651940409.24791002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2716418.3718662919</v>
      </c>
      <c r="L1878" s="455">
        <f t="shared" ca="1" si="119"/>
        <v>654656827.61977637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654656827.61977637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2727736.7817490683</v>
      </c>
      <c r="L1879" s="455">
        <f t="shared" ca="1" si="119"/>
        <v>657384564.40152538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657384564.40152538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2739102.3516730224</v>
      </c>
      <c r="L1880" s="455">
        <f t="shared" ca="1" si="119"/>
        <v>660123666.75319839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660123666.75319839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2750515.2781383265</v>
      </c>
      <c r="L1881" s="455">
        <f t="shared" ca="1" si="119"/>
        <v>662874182.03133667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662874182.03133667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2761975.7584639029</v>
      </c>
      <c r="L1882" s="455">
        <f t="shared" ca="1" si="119"/>
        <v>665636157.78980052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665636157.78980052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2773483.9907908356</v>
      </c>
      <c r="L1883" s="455">
        <f t="shared" ca="1" si="119"/>
        <v>668409641.78059137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668409641.78059137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2785040.1740857973</v>
      </c>
      <c r="L1884" s="455">
        <f t="shared" ca="1" si="119"/>
        <v>671194681.95467722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671194681.95467722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2796644.5081444886</v>
      </c>
      <c r="L1885" s="455">
        <f t="shared" ca="1" si="119"/>
        <v>673991326.46282172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673991326.46282172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2808297.1935950904</v>
      </c>
      <c r="L1886" s="455">
        <f t="shared" ca="1" si="119"/>
        <v>676799623.65641677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676799623.65641677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2819998.4319017367</v>
      </c>
      <c r="L1887" s="455">
        <f t="shared" ca="1" si="119"/>
        <v>679619622.08831847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679619622.08831847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2831748.4253679938</v>
      </c>
      <c r="L1888" s="455">
        <f t="shared" ca="1" si="119"/>
        <v>682451370.51368642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682451370.51368642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2843547.37714036</v>
      </c>
      <c r="L1889" s="455">
        <f t="shared" ca="1" si="119"/>
        <v>685294917.89082682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685294917.89082682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2855395.4912117785</v>
      </c>
      <c r="L1890" s="455">
        <f t="shared" ca="1" si="119"/>
        <v>688150313.38203859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688150313.38203859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2867292.9724251609</v>
      </c>
      <c r="L1891" s="455">
        <f t="shared" ca="1" si="119"/>
        <v>691017606.3544637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691017606.3544637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2879240.0264769322</v>
      </c>
      <c r="L1892" s="455">
        <f t="shared" ca="1" si="119"/>
        <v>693896846.38094068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693896846.38094068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2891236.859920586</v>
      </c>
      <c r="L1893" s="455">
        <f t="shared" ca="1" si="119"/>
        <v>696788083.2408613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696788083.2408613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2903283.6801702552</v>
      </c>
      <c r="L1894" s="455">
        <f t="shared" ca="1" si="119"/>
        <v>699691366.92103159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699691366.92103159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2915380.6955042984</v>
      </c>
      <c r="L1895" s="455">
        <f t="shared" ca="1" si="119"/>
        <v>702606747.6165359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702606747.6165359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2927528.1150688995</v>
      </c>
      <c r="L1896" s="455">
        <f t="shared" ca="1" si="119"/>
        <v>705534275.73160481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705534275.73160481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2939726.1488816869</v>
      </c>
      <c r="L1897" s="455">
        <f t="shared" ca="1" si="119"/>
        <v>708474001.88048649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708474001.88048649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2951975.0078353602</v>
      </c>
      <c r="L1898" s="455">
        <f t="shared" ca="1" si="119"/>
        <v>711425976.88832188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711425976.88832188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2964274.9037013412</v>
      </c>
      <c r="L1899" s="455">
        <f t="shared" ca="1" si="119"/>
        <v>714390251.79202318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714390251.79202318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2976626.0491334298</v>
      </c>
      <c r="L1900" s="455">
        <f t="shared" ca="1" si="119"/>
        <v>717366877.8411566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717366877.8411566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2989028.657671486</v>
      </c>
      <c r="L1901" s="455">
        <f t="shared" ca="1" si="119"/>
        <v>720355906.49882805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720355906.49882805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3001482.9437451167</v>
      </c>
      <c r="L1902" s="455">
        <f t="shared" ca="1" si="119"/>
        <v>723357389.44257319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723357389.44257319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3013989.1226773881</v>
      </c>
      <c r="L1903" s="455">
        <f t="shared" ca="1" si="119"/>
        <v>726371378.56525064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726371378.56525064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3026547.4106885442</v>
      </c>
      <c r="L1904" s="455">
        <f t="shared" ca="1" si="119"/>
        <v>729397925.97593915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729397925.97593915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3039158.0248997463</v>
      </c>
      <c r="L1905" s="455">
        <f t="shared" ca="1" si="119"/>
        <v>732437084.00083888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732437084.00083888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3051821.1833368288</v>
      </c>
      <c r="L1906" s="455">
        <f t="shared" ca="1" si="119"/>
        <v>735488905.18417573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735488905.18417573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3064537.1049340656</v>
      </c>
      <c r="L1907" s="455">
        <f t="shared" ca="1" si="119"/>
        <v>738553442.28910983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738553442.28910983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3077306.0095379576</v>
      </c>
      <c r="L1908" s="455">
        <f t="shared" ca="1" si="119"/>
        <v>741630748.29864776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741630748.29864776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3090128.1179110324</v>
      </c>
      <c r="L1909" s="455">
        <f t="shared" ca="1" si="119"/>
        <v>744720876.41655874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744720876.41655874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3103003.6517356616</v>
      </c>
      <c r="L1910" s="455">
        <f t="shared" ca="1" si="119"/>
        <v>747823880.06829441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747823880.06829441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3115932.8336178935</v>
      </c>
      <c r="L1911" s="455">
        <f t="shared" ca="1" si="119"/>
        <v>750939812.90191233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750939812.90191233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3128915.8870913014</v>
      </c>
      <c r="L1912" s="455">
        <f t="shared" ca="1" si="119"/>
        <v>754068728.78900361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754068728.78900361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3141953.0366208483</v>
      </c>
      <c r="L1913" s="455">
        <f t="shared" ca="1" si="119"/>
        <v>757210681.82562447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757210681.82562447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3155044.5076067685</v>
      </c>
      <c r="L1914" s="455">
        <f t="shared" ca="1" si="119"/>
        <v>760365726.33323121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760365726.33323121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3168190.5263884636</v>
      </c>
      <c r="L1915" s="455">
        <f t="shared" ca="1" si="119"/>
        <v>763533916.85961962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763533916.85961962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3181391.3202484152</v>
      </c>
      <c r="L1916" s="455">
        <f t="shared" ca="1" si="119"/>
        <v>766715308.17986798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766715308.17986798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3194647.1174161164</v>
      </c>
      <c r="L1917" s="455">
        <f t="shared" ca="1" si="119"/>
        <v>769909955.29728413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769909955.29728413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3207958.1470720172</v>
      </c>
      <c r="L1918" s="455">
        <f t="shared" ca="1" si="119"/>
        <v>773117913.4443562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773117913.4443562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3221324.6393514844</v>
      </c>
      <c r="L1919" s="455">
        <f t="shared" ca="1" si="119"/>
        <v>776339238.08370769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776339238.08370769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3234746.8253487819</v>
      </c>
      <c r="L1920" s="455">
        <f t="shared" ca="1" si="119"/>
        <v>779573984.90905643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779573984.90905643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3248224.9371210686</v>
      </c>
      <c r="L1921" s="455">
        <f t="shared" ca="1" si="119"/>
        <v>782822209.84617746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782822209.84617746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3261759.2076924061</v>
      </c>
      <c r="L1922" s="455">
        <f t="shared" ca="1" si="119"/>
        <v>786083969.05386984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786083969.05386984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3275349.8710577912</v>
      </c>
      <c r="L1923" s="455">
        <f t="shared" ca="1" si="119"/>
        <v>789359318.92492759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789359318.92492759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3288997.1621871982</v>
      </c>
      <c r="L1924" s="455">
        <f t="shared" ca="1" si="119"/>
        <v>792648316.08711481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792648316.08711481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3302701.3170296452</v>
      </c>
      <c r="L1925" s="455">
        <f t="shared" ca="1" si="119"/>
        <v>795951017.40414441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795951017.40414441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3316462.5725172684</v>
      </c>
      <c r="L1926" s="455">
        <f t="shared" ca="1" si="119"/>
        <v>799267479.97666168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799267479.97666168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3330281.1665694239</v>
      </c>
      <c r="L1927" s="455">
        <f t="shared" ca="1" si="119"/>
        <v>802597761.14323115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802597761.14323115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3344157.3380967965</v>
      </c>
      <c r="L1928" s="455">
        <f t="shared" ca="1" si="119"/>
        <v>805941918.48132789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805941918.48132789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3358091.327005533</v>
      </c>
      <c r="L1929" s="455">
        <f t="shared" ca="1" si="119"/>
        <v>809300009.8083334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809300009.8083334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3372083.374201389</v>
      </c>
      <c r="L1930" s="455">
        <f t="shared" ca="1" si="119"/>
        <v>812672093.18253481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812672093.18253481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3386133.721593895</v>
      </c>
      <c r="L1931" s="455">
        <f t="shared" ca="1" si="119"/>
        <v>816058226.90412867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816058226.90412867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3400242.612100536</v>
      </c>
      <c r="L1932" s="455">
        <f t="shared" ca="1" si="119"/>
        <v>819458469.51622915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819458469.51622915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3414410.2896509548</v>
      </c>
      <c r="L1933" s="455">
        <f t="shared" ca="1" si="119"/>
        <v>822872879.80588007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822872879.80588007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3428636.9991911668</v>
      </c>
      <c r="L1934" s="455">
        <f t="shared" ca="1" si="119"/>
        <v>826301516.80507123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826301516.80507123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3442922.9866877967</v>
      </c>
      <c r="L1935" s="455">
        <f t="shared" ca="1" si="119"/>
        <v>829744439.79175901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829744439.79175901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3457268.4991323291</v>
      </c>
      <c r="L1936" s="455">
        <f t="shared" ca="1" si="119"/>
        <v>833201708.29089129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833201708.29089129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3471673.7845453802</v>
      </c>
      <c r="L1937" s="455">
        <f t="shared" ca="1" si="119"/>
        <v>836673382.07543671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836673382.07543671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3486139.0919809863</v>
      </c>
      <c r="L1938" s="455">
        <f t="shared" ca="1" si="119"/>
        <v>840159521.16741765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840159521.16741765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3500664.6715309066</v>
      </c>
      <c r="L1939" s="455">
        <f t="shared" ca="1" si="119"/>
        <v>843660185.83894861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843660185.83894861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3515250.7743289527</v>
      </c>
      <c r="L1940" s="455">
        <f t="shared" ca="1" si="119"/>
        <v>847175436.61327755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847175436.61327755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3529897.6525553232</v>
      </c>
      <c r="L1941" s="455">
        <f t="shared" ca="1" si="119"/>
        <v>850705334.2658329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850705334.2658329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3544605.5594409704</v>
      </c>
      <c r="L1942" s="455">
        <f t="shared" ca="1" si="119"/>
        <v>854249939.82527387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854249939.82527387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3559374.7492719744</v>
      </c>
      <c r="L1943" s="455">
        <f t="shared" ca="1" si="119"/>
        <v>857809314.57454586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857809314.57454586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3574205.4773939406</v>
      </c>
      <c r="L1944" s="455">
        <f t="shared" ca="1" si="119"/>
        <v>861383520.05193985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861383520.05193985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3589098.0002164161</v>
      </c>
      <c r="L1945" s="455">
        <f t="shared" ca="1" si="119"/>
        <v>864972618.05215621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864972618.05215621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3604052.5752173173</v>
      </c>
      <c r="L1946" s="455">
        <f t="shared" ca="1" si="119"/>
        <v>868576670.62737358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868576670.62737358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3619069.4609473892</v>
      </c>
      <c r="L1947" s="455">
        <f t="shared" ca="1" si="119"/>
        <v>872195740.08832097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872195740.08832097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3634148.9170346707</v>
      </c>
      <c r="L1948" s="455">
        <f t="shared" ca="1" si="119"/>
        <v>875829889.0053556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875829889.0053556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3649291.204188982</v>
      </c>
      <c r="L1949" s="455">
        <f t="shared" ca="1" si="119"/>
        <v>879479180.20954454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879479180.20954454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3664496.5842064354</v>
      </c>
      <c r="L1950" s="455">
        <f t="shared" ca="1" si="119"/>
        <v>883143676.793751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883143676.793751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3679765.3199739624</v>
      </c>
      <c r="L1951" s="455">
        <f t="shared" ca="1" si="119"/>
        <v>886823442.11372495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886823442.11372495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3695097.6754738539</v>
      </c>
      <c r="L1952" s="455">
        <f t="shared" ca="1" si="119"/>
        <v>890518539.78919876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890518539.78919876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3710493.9157883283</v>
      </c>
      <c r="L1953" s="455">
        <f t="shared" ca="1" si="119"/>
        <v>894229033.70498705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894229033.70498705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3725954.307104113</v>
      </c>
      <c r="L1954" s="455">
        <f t="shared" ca="1" si="119"/>
        <v>897954988.01209116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897954988.01209116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3741479.1167170466</v>
      </c>
      <c r="L1955" s="455">
        <f t="shared" ca="1" si="119"/>
        <v>901696467.12880826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901696467.12880826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3757068.6130367005</v>
      </c>
      <c r="L1956" s="455">
        <f t="shared" ca="1" si="119"/>
        <v>905453535.74184501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905453535.74184501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3772723.065591021</v>
      </c>
      <c r="L1957" s="455">
        <f t="shared" ca="1" si="119"/>
        <v>909226258.80743599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909226258.80743599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3788442.7450309829</v>
      </c>
      <c r="L1958" s="455">
        <f t="shared" ca="1" si="119"/>
        <v>913014701.55246699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913014701.55246699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3804227.9231352792</v>
      </c>
      <c r="L1959" s="455">
        <f t="shared" ca="1" si="119"/>
        <v>916818929.47560227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916818929.47560227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3820078.8728150097</v>
      </c>
      <c r="L1960" s="455">
        <f t="shared" ca="1" si="119"/>
        <v>920639008.34841728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920639008.34841728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3835995.8681184053</v>
      </c>
      <c r="L1961" s="455">
        <f t="shared" ca="1" si="119"/>
        <v>924475004.21653569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924475004.21653569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3851979.1842355649</v>
      </c>
      <c r="L1962" s="455">
        <f t="shared" ca="1" si="119"/>
        <v>928326983.40077126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928326983.40077126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3868029.0975032132</v>
      </c>
      <c r="L1963" s="455">
        <f t="shared" ca="1" si="119"/>
        <v>932195012.49827445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932195012.49827445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3884145.8854094767</v>
      </c>
      <c r="L1964" s="455">
        <f t="shared" ca="1" si="119"/>
        <v>936079158.38368392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936079158.38368392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3900329.8265986824</v>
      </c>
      <c r="L1965" s="455">
        <f t="shared" ca="1" si="119"/>
        <v>939979488.21028256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939979488.21028256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3916581.2008761773</v>
      </c>
      <c r="L1966" s="455">
        <f t="shared" ca="1" si="119"/>
        <v>943896069.4111588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943896069.4111588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3932900.2892131614</v>
      </c>
      <c r="L1967" s="455">
        <f t="shared" ca="1" si="119"/>
        <v>947828969.70037198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947828969.70037198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3949287.37375155</v>
      </c>
      <c r="L1968" s="455">
        <f t="shared" ca="1" si="119"/>
        <v>951778257.0741235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951778257.0741235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3965742.7378088483</v>
      </c>
      <c r="L1969" s="455">
        <f t="shared" ca="1" si="119"/>
        <v>955743999.81193233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955743999.81193233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3982266.6658830517</v>
      </c>
      <c r="L1970" s="455">
        <f t="shared" ca="1" si="119"/>
        <v>959726266.47781539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959726266.47781539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3998859.443657564</v>
      </c>
      <c r="L1971" s="455">
        <f t="shared" ca="1" si="119"/>
        <v>963725125.92147291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963725125.92147291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4015521.358006137</v>
      </c>
      <c r="L1972" s="455">
        <f t="shared" ca="1" si="119"/>
        <v>967740647.27947903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967740647.27947903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4032252.6969978288</v>
      </c>
      <c r="L1973" s="455">
        <f t="shared" ca="1" si="119"/>
        <v>971772899.97647691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971772899.97647691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4049053.7499019871</v>
      </c>
      <c r="L1974" s="455">
        <f t="shared" ca="1" si="119"/>
        <v>975821953.72637892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975821953.72637892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4065924.8071932453</v>
      </c>
      <c r="L1975" s="455">
        <f t="shared" ca="1" si="119"/>
        <v>979887878.5335722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979887878.5335722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4082866.1605565506</v>
      </c>
      <c r="L1976" s="455">
        <f t="shared" ca="1" si="119"/>
        <v>983970744.69412875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983970744.69412875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4099878.1028922033</v>
      </c>
      <c r="L1977" s="455">
        <f t="shared" ca="1" si="119"/>
        <v>988070622.79702091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988070622.79702091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4116960.928320921</v>
      </c>
      <c r="L1978" s="455">
        <f t="shared" ca="1" si="119"/>
        <v>992187583.7253418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992187583.7253418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4134114.9321889239</v>
      </c>
      <c r="L1979" s="455">
        <f t="shared" ca="1" si="119"/>
        <v>996321698.65753067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996321698.65753067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4151340.4110730444</v>
      </c>
      <c r="L1980" s="455">
        <f t="shared" ca="1" si="119"/>
        <v>1000473039.0686038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1000473039.0686038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4168637.6627858486</v>
      </c>
      <c r="L1981" s="455">
        <f t="shared" ca="1" si="119"/>
        <v>1004641676.7313896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1004641676.7313896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4186006.9863807899</v>
      </c>
      <c r="L1982" s="455">
        <f t="shared" ca="1" si="119"/>
        <v>1008827683.7177705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1008827683.7177705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4203448.6821573777</v>
      </c>
      <c r="L1983" s="455">
        <f t="shared" ca="1" si="119"/>
        <v>1013031132.3999279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1013031132.3999279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4220963.0516663659</v>
      </c>
      <c r="L1984" s="455">
        <f t="shared" ca="1" si="119"/>
        <v>1017252095.4515942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1017252095.4515942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4238550.3977149762</v>
      </c>
      <c r="L1985" s="455">
        <f t="shared" ca="1" si="119"/>
        <v>1021490645.8493092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1021490645.8493092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4256211.0243721223</v>
      </c>
      <c r="L1986" s="455">
        <f t="shared" ca="1" si="119"/>
        <v>1025746856.8736813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1025746856.8736813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4273945.2369736722</v>
      </c>
      <c r="L1987" s="455">
        <f t="shared" ca="1" si="119"/>
        <v>1030020802.110655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1030020802.110655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4291753.3421277292</v>
      </c>
      <c r="L1988" s="455">
        <f t="shared" ca="1" si="119"/>
        <v>1034312555.4527826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1034312555.4527826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4309635.6477199271</v>
      </c>
      <c r="L1989" s="455">
        <f t="shared" ca="1" si="119"/>
        <v>1038622191.1005026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1038622191.1005026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4327592.4629187612</v>
      </c>
      <c r="L1990" s="455">
        <f t="shared" ca="1" si="119"/>
        <v>1042949783.5634214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1042949783.5634214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4345624.0981809227</v>
      </c>
      <c r="L1991" s="455">
        <f t="shared" ca="1" si="119"/>
        <v>1047295407.6616023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1047295407.6616023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4363730.8652566765</v>
      </c>
      <c r="L1992" s="455">
        <f t="shared" ca="1" si="119"/>
        <v>1051659138.5268589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1051659138.5268589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4381913.0771952448</v>
      </c>
      <c r="L1993" s="455">
        <f t="shared" ca="1" si="119"/>
        <v>1056041051.6040542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1056041051.6040542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4400171.0483502252</v>
      </c>
      <c r="L1994" s="455">
        <f t="shared" ca="1" si="119"/>
        <v>1060441222.6524044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1060441222.6524044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4418505.0943850176</v>
      </c>
      <c r="L1995" s="455">
        <f t="shared" ca="1" si="119"/>
        <v>1064859727.7467895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1064859727.7467895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4436915.5322782891</v>
      </c>
      <c r="L1996" s="455">
        <f t="shared" ca="1" si="119"/>
        <v>1069296643.2790678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1069296643.2790678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4455402.6803294495</v>
      </c>
      <c r="L1997" s="455">
        <f t="shared" ca="1" si="119"/>
        <v>1073752045.9593973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1073752045.9593973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4473966.8581641559</v>
      </c>
      <c r="L1998" s="455">
        <f t="shared" ca="1" si="119"/>
        <v>1078226012.8175614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1078226012.8175614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4492608.3867398389</v>
      </c>
      <c r="L1999" s="455">
        <f t="shared" ca="1" si="119"/>
        <v>1082718621.2043011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1082718621.2043011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4511327.5883512544</v>
      </c>
      <c r="L2000" s="455">
        <f t="shared" ca="1" si="119"/>
        <v>1087229948.7926524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1087229948.7926524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4530124.7866360517</v>
      </c>
      <c r="L2001" s="455">
        <f t="shared" ca="1" si="119"/>
        <v>1091760073.5792885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1091760073.5792885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4549000.3065803684</v>
      </c>
      <c r="L2002" s="455">
        <f t="shared" ca="1" si="119"/>
        <v>1096309073.8858688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1096309073.8858688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4567954.4745244533</v>
      </c>
      <c r="L2003" s="455">
        <f t="shared" ca="1" si="119"/>
        <v>1100877028.3603933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1100877028.3603933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4586987.6181683056</v>
      </c>
      <c r="L2004" s="455">
        <f t="shared" ca="1" si="119"/>
        <v>1105464015.9785616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1105464015.9785616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4606100.0665773405</v>
      </c>
      <c r="L2005" s="455">
        <f t="shared" ca="1" si="119"/>
        <v>1110070116.0451391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1110070116.0451391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4625292.1501880791</v>
      </c>
      <c r="L2006" s="455">
        <f t="shared" ca="1" si="119"/>
        <v>1114695408.195327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1114695408.195327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4644564.2008138625</v>
      </c>
      <c r="L2007" s="455">
        <f t="shared" ca="1" si="119"/>
        <v>1119339972.3961408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1119339972.3961408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4663916.5516505865</v>
      </c>
      <c r="L2008" s="455">
        <f t="shared" ca="1" si="119"/>
        <v>1124003888.9477913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1124003888.9477913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4683349.5372824641</v>
      </c>
      <c r="L2009" s="455">
        <f t="shared" ca="1" si="119"/>
        <v>1128687238.4850738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1128687238.4850738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4702863.4936878076</v>
      </c>
      <c r="L2010" s="455">
        <f t="shared" ca="1" si="119"/>
        <v>1133390101.9787617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1133390101.9787617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4722458.7582448404</v>
      </c>
      <c r="L2011" s="455">
        <f t="shared" ca="1" si="119"/>
        <v>1138112560.7370064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1138112560.7370064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4742135.6697375271</v>
      </c>
      <c r="L2012" s="455">
        <f t="shared" ca="1" si="119"/>
        <v>1142854696.406744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1142854696.406744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4761894.5683614332</v>
      </c>
      <c r="L2013" s="455">
        <f t="shared" ca="1" si="119"/>
        <v>1147616590.9751055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1147616590.9751055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4781735.7957296064</v>
      </c>
      <c r="L2014" s="455">
        <f t="shared" ca="1" si="119"/>
        <v>1152398326.7708352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1152398326.7708352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4801659.6948784795</v>
      </c>
      <c r="L2015" s="455">
        <f t="shared" ca="1" si="119"/>
        <v>1157199986.4657137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1157199986.4657137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4821666.6102738073</v>
      </c>
      <c r="L2016" s="455">
        <f t="shared" ca="1" si="119"/>
        <v>1162021653.0759876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1162021653.0759876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4841756.8878166145</v>
      </c>
      <c r="L2017" s="455">
        <f t="shared" ca="1" si="119"/>
        <v>1166863409.9638042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1166863409.9638042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4861930.8748491844</v>
      </c>
      <c r="L2018" s="455">
        <f t="shared" ca="1" si="119"/>
        <v>1171725340.8386533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1171725340.8386533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4882188.9201610554</v>
      </c>
      <c r="L2019" s="455">
        <f t="shared" ca="1" si="119"/>
        <v>1176607529.7588143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1176607529.7588143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4902531.3739950601</v>
      </c>
      <c r="L2020" s="455">
        <f t="shared" ca="1" si="119"/>
        <v>1181510061.1328094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1181510061.1328094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4922958.5880533727</v>
      </c>
      <c r="L2021" s="455">
        <f t="shared" ca="1" si="119"/>
        <v>1186433019.7208629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1186433019.7208629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4943470.915503595</v>
      </c>
      <c r="L2022" s="455">
        <f t="shared" ca="1" si="119"/>
        <v>1191376490.6363664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1191376490.6363664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4964068.7109848596</v>
      </c>
      <c r="L2023" s="455">
        <f t="shared" ca="1" si="119"/>
        <v>1196340559.3473513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1196340559.3473513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4984752.3306139633</v>
      </c>
      <c r="L2024" s="455">
        <f t="shared" ca="1" si="119"/>
        <v>1201325311.6779652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1201325311.6779652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5005522.1319915215</v>
      </c>
      <c r="L2025" s="455">
        <f t="shared" ca="1" si="119"/>
        <v>1206330833.8099568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1206330833.8099568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5026378.4742081529</v>
      </c>
      <c r="L2026" s="455">
        <f t="shared" ca="1" si="119"/>
        <v>1211357212.2841649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1211357212.2841649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5047321.717850687</v>
      </c>
      <c r="L2027" s="455">
        <f t="shared" ca="1" si="119"/>
        <v>1216404534.0020156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1216404534.0020156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5068352.2250083983</v>
      </c>
      <c r="L2028" s="455">
        <f t="shared" ca="1" si="119"/>
        <v>1221472886.2270241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1221472886.2270241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5089470.3592792666</v>
      </c>
      <c r="L2029" s="455">
        <f t="shared" ca="1" si="119"/>
        <v>1226562356.5863032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1226562356.5863032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5110676.4857762633</v>
      </c>
      <c r="L2030" s="455">
        <f t="shared" ca="1" si="119"/>
        <v>1231673033.0720794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1231673033.0720794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5131970.9711336643</v>
      </c>
      <c r="L2031" s="455">
        <f t="shared" ca="1" si="119"/>
        <v>1236805004.0432131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1236805004.0432131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5153354.183513388</v>
      </c>
      <c r="L2032" s="455">
        <f t="shared" ca="1" si="119"/>
        <v>1241958358.2267265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1241958358.2267265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5174826.4926113607</v>
      </c>
      <c r="L2033" s="455">
        <f t="shared" ca="1" si="119"/>
        <v>1247133184.7193379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1247133184.7193379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5196388.2696639076</v>
      </c>
      <c r="L2034" s="455">
        <f t="shared" ca="1" si="119"/>
        <v>1252329572.9890018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1252329572.9890018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5218039.8874541735</v>
      </c>
      <c r="L2035" s="455">
        <f t="shared" ca="1" si="119"/>
        <v>1257547612.876456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1257547612.876456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5239781.720318567</v>
      </c>
      <c r="L2036" s="455">
        <f t="shared" ca="1" si="119"/>
        <v>1262787394.5967746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1262787394.5967746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5261614.1441532271</v>
      </c>
      <c r="L2037" s="455">
        <f t="shared" ca="1" si="119"/>
        <v>1268049008.7409277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1268049008.7409277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5283537.5364205316</v>
      </c>
      <c r="L2038" s="455">
        <f t="shared" ca="1" si="119"/>
        <v>1273332546.2773483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1273332546.2773483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5305552.276155618</v>
      </c>
      <c r="L2039" s="455">
        <f t="shared" ca="1" si="119"/>
        <v>1278638098.553504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1278638098.553504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5327658.7439729329</v>
      </c>
      <c r="L2040" s="455">
        <f t="shared" ca="1" si="119"/>
        <v>1283965757.297477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1283965757.297477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5349857.3220728207</v>
      </c>
      <c r="L2041" s="455">
        <f t="shared" ca="1" si="119"/>
        <v>1289315614.6195498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1289315614.6195498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5372148.3942481242</v>
      </c>
      <c r="L2042" s="455">
        <f t="shared" ca="1" si="119"/>
        <v>1294687763.0137978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1294687763.0137978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5394532.3458908238</v>
      </c>
      <c r="L2043" s="455">
        <f t="shared" ca="1" si="119"/>
        <v>1300082295.3596885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1300082295.3596885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5417009.563998702</v>
      </c>
      <c r="L2044" s="455">
        <f t="shared" ca="1" si="119"/>
        <v>1305499304.9236872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1305499304.9236872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5439580.4371820297</v>
      </c>
      <c r="L2045" s="455">
        <f t="shared" ca="1" si="119"/>
        <v>1310938885.3608692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1310938885.3608692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5462245.3556702882</v>
      </c>
      <c r="L2046" s="455">
        <f t="shared" ca="1" si="119"/>
        <v>1316401130.7165394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1316401130.7165394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5485004.7113189138</v>
      </c>
      <c r="L2047" s="455">
        <f t="shared" ca="1" si="119"/>
        <v>1321886135.4278584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1321886135.4278584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5507858.8976160763</v>
      </c>
      <c r="L2048" s="455">
        <f t="shared" ref="L2048:L2302" ca="1" si="124">I2048-J2048+K2048</f>
        <v>1327393994.3254745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1327393994.3254745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5530808.3096894771</v>
      </c>
      <c r="L2049" s="455">
        <f t="shared" ca="1" si="124"/>
        <v>1332924802.635164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1332924802.635164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5553853.3443131838</v>
      </c>
      <c r="L2050" s="455">
        <f t="shared" ca="1" si="124"/>
        <v>1338478655.9794772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1338478655.9794772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5576994.3999144882</v>
      </c>
      <c r="L2051" s="455">
        <f t="shared" ca="1" si="124"/>
        <v>1344055650.3793917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1344055650.3793917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5600231.876580799</v>
      </c>
      <c r="L2052" s="455">
        <f t="shared" ca="1" si="124"/>
        <v>1349655882.2559724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1349655882.2559724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5623566.1760665514</v>
      </c>
      <c r="L2053" s="455">
        <f t="shared" ca="1" si="124"/>
        <v>1355279448.432039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1355279448.432039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5646997.7018001629</v>
      </c>
      <c r="L2054" s="455">
        <f t="shared" ca="1" si="124"/>
        <v>1360926446.1338391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1360926446.1338391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5670526.8588909963</v>
      </c>
      <c r="L2055" s="455">
        <f t="shared" ca="1" si="124"/>
        <v>1366596972.9927301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1366596972.9927301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5694154.0541363759</v>
      </c>
      <c r="L2056" s="455">
        <f t="shared" ca="1" si="124"/>
        <v>1372291127.0468664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1372291127.0468664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5717879.6960286098</v>
      </c>
      <c r="L2057" s="455">
        <f t="shared" ca="1" si="124"/>
        <v>1378009006.7428951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1378009006.7428951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5741704.1947620632</v>
      </c>
      <c r="L2058" s="455">
        <f t="shared" ca="1" si="124"/>
        <v>1383750710.9376571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1383750710.9376571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5765627.9622402377</v>
      </c>
      <c r="L2059" s="455">
        <f t="shared" ca="1" si="124"/>
        <v>1389516338.8998973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1389516338.8998973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5789651.4120829059</v>
      </c>
      <c r="L2060" s="455">
        <f t="shared" ca="1" si="124"/>
        <v>1395305990.3119802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1395305990.3119802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5813774.9596332507</v>
      </c>
      <c r="L2061" s="455">
        <f t="shared" ca="1" si="124"/>
        <v>1401119765.2716136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1401119765.2716136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5837999.0219650567</v>
      </c>
      <c r="L2062" s="455">
        <f t="shared" ca="1" si="124"/>
        <v>1406957764.2935786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1406957764.2935786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5862324.0178899113</v>
      </c>
      <c r="L2063" s="455">
        <f t="shared" ca="1" si="124"/>
        <v>1412820088.3114686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1412820088.3114686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5886750.3679644521</v>
      </c>
      <c r="L2064" s="455">
        <f t="shared" ca="1" si="124"/>
        <v>1418706838.6794331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1418706838.6794331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5911278.4944976382</v>
      </c>
      <c r="L2065" s="455">
        <f t="shared" ca="1" si="124"/>
        <v>1424618117.1739306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1424618117.1739306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5935908.8215580443</v>
      </c>
      <c r="L2066" s="455">
        <f t="shared" ca="1" si="124"/>
        <v>1430554025.9954886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1430554025.9954886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5960641.7749812026</v>
      </c>
      <c r="L2067" s="455">
        <f t="shared" ca="1" si="124"/>
        <v>1436514667.7704699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1436514667.7704699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5985477.7823769581</v>
      </c>
      <c r="L2068" s="455">
        <f t="shared" ca="1" si="124"/>
        <v>1442500145.5528469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1442500145.5528469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6010417.2731368616</v>
      </c>
      <c r="L2069" s="455">
        <f t="shared" ca="1" si="124"/>
        <v>1448510562.8259838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1448510562.8259838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6035460.678441599</v>
      </c>
      <c r="L2070" s="455">
        <f t="shared" ca="1" si="124"/>
        <v>1454546023.5044253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1454546023.5044253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6060608.4312684387</v>
      </c>
      <c r="L2071" s="455">
        <f t="shared" ca="1" si="124"/>
        <v>1460606631.9356937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1460606631.9356937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6085860.9663987234</v>
      </c>
      <c r="L2072" s="455">
        <f t="shared" ca="1" si="124"/>
        <v>1466692492.9020925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1466692492.9020925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6111218.7204253851</v>
      </c>
      <c r="L2073" s="455">
        <f t="shared" ca="1" si="124"/>
        <v>1472803711.6225178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1472803711.6225178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6136682.1317604911</v>
      </c>
      <c r="L2074" s="455">
        <f t="shared" ca="1" si="124"/>
        <v>1478940393.7542784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1478940393.7542784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6162251.6406428264</v>
      </c>
      <c r="L2075" s="455">
        <f t="shared" ca="1" si="124"/>
        <v>1485102645.3949213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1485102645.3949213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6187927.6891455054</v>
      </c>
      <c r="L2076" s="455">
        <f t="shared" ca="1" si="124"/>
        <v>1491290573.0840669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1491290573.0840669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6213710.721183612</v>
      </c>
      <c r="L2077" s="455">
        <f t="shared" ca="1" si="124"/>
        <v>1497504283.8052504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1497504283.8052504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6239601.1825218769</v>
      </c>
      <c r="L2078" s="455">
        <f t="shared" ca="1" si="124"/>
        <v>1503743884.9877722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1503743884.9877722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6265599.5207823841</v>
      </c>
      <c r="L2079" s="455">
        <f t="shared" ca="1" si="124"/>
        <v>1510009484.5085547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1510009484.5085547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6291706.1854523113</v>
      </c>
      <c r="L2080" s="455">
        <f t="shared" ca="1" si="124"/>
        <v>1516301190.6940069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1516301190.6940069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6317921.6278916951</v>
      </c>
      <c r="L2081" s="455">
        <f t="shared" ca="1" si="124"/>
        <v>1522619112.3218987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1522619112.3218987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6344246.301341245</v>
      </c>
      <c r="L2082" s="455">
        <f t="shared" ca="1" si="124"/>
        <v>1528963358.62324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1528963358.62324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6370680.660930167</v>
      </c>
      <c r="L2083" s="455">
        <f t="shared" ca="1" si="124"/>
        <v>1535334039.2841702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1535334039.2841702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6397225.1636840422</v>
      </c>
      <c r="L2084" s="455">
        <f t="shared" ca="1" si="124"/>
        <v>1541731264.4478543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1541731264.4478543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6423880.268532726</v>
      </c>
      <c r="L2085" s="455">
        <f t="shared" ca="1" si="124"/>
        <v>1548155144.716387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1548155144.716387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6450646.4363182792</v>
      </c>
      <c r="L2086" s="455">
        <f t="shared" ca="1" si="124"/>
        <v>1554605791.1527054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1554605791.1527054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6477524.1298029395</v>
      </c>
      <c r="L2087" s="455">
        <f t="shared" ca="1" si="124"/>
        <v>1561083315.2825084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1561083315.2825084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6504513.8136771182</v>
      </c>
      <c r="L2088" s="455">
        <f t="shared" ca="1" si="124"/>
        <v>1567587829.0961854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1567587829.0961854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6531615.9545674389</v>
      </c>
      <c r="L2089" s="455">
        <f t="shared" ca="1" si="124"/>
        <v>1574119445.0507529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1574119445.0507529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6558831.0210448038</v>
      </c>
      <c r="L2090" s="455">
        <f t="shared" ca="1" si="124"/>
        <v>1580678276.0717976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1580678276.0717976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6586159.48363249</v>
      </c>
      <c r="L2091" s="455">
        <f t="shared" ca="1" si="124"/>
        <v>1587264435.5554302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1587264435.5554302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6613601.8148142919</v>
      </c>
      <c r="L2092" s="455">
        <f t="shared" ca="1" si="124"/>
        <v>1593878037.3702445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1593878037.3702445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6641158.4890426854</v>
      </c>
      <c r="L2093" s="455">
        <f t="shared" ca="1" si="124"/>
        <v>1600519195.8592873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1600519195.8592873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6668829.9827470304</v>
      </c>
      <c r="L2094" s="455">
        <f t="shared" ca="1" si="124"/>
        <v>1607188025.8420343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1607188025.8420343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6696616.7743418096</v>
      </c>
      <c r="L2095" s="455">
        <f t="shared" ca="1" si="124"/>
        <v>1613884642.6163762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1613884642.6163762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6724519.3442349005</v>
      </c>
      <c r="L2096" s="455">
        <f t="shared" ca="1" si="124"/>
        <v>1620609161.9606111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1620609161.9606111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6752538.1748358794</v>
      </c>
      <c r="L2097" s="455">
        <f t="shared" ca="1" si="124"/>
        <v>1627361700.135447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1627361700.135447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6780673.7505643629</v>
      </c>
      <c r="L2098" s="455">
        <f t="shared" ca="1" si="124"/>
        <v>1634142373.8860114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1634142373.8860114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6808926.5578583805</v>
      </c>
      <c r="L2099" s="455">
        <f t="shared" ca="1" si="124"/>
        <v>1640951300.4438698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1640951300.4438698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6837297.0851827906</v>
      </c>
      <c r="L2100" s="455">
        <f t="shared" ca="1" si="124"/>
        <v>1647788597.5290527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1647788597.5290527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6865785.8230377194</v>
      </c>
      <c r="L2101" s="455">
        <f t="shared" ca="1" si="124"/>
        <v>1654654383.3520904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1654654383.3520904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6894393.2639670428</v>
      </c>
      <c r="L2102" s="455">
        <f t="shared" ca="1" si="124"/>
        <v>1661548776.6160574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1661548776.6160574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6923119.9025669061</v>
      </c>
      <c r="L2103" s="455">
        <f t="shared" ca="1" si="124"/>
        <v>1668471896.5186243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1668471896.5186243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6951966.2354942681</v>
      </c>
      <c r="L2104" s="455">
        <f t="shared" ca="1" si="124"/>
        <v>1675423862.7541187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1675423862.7541187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6980932.7614754932</v>
      </c>
      <c r="L2105" s="455">
        <f t="shared" ca="1" si="124"/>
        <v>1682404795.5155942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1682404795.5155942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7010019.9813149748</v>
      </c>
      <c r="L2106" s="455">
        <f t="shared" ca="1" si="124"/>
        <v>1689414815.4969091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1689414815.4969091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7039228.397903787</v>
      </c>
      <c r="L2107" s="455">
        <f t="shared" ca="1" si="124"/>
        <v>1696454043.8948128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1696454043.8948128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7068558.5162283862</v>
      </c>
      <c r="L2108" s="455">
        <f t="shared" ca="1" si="124"/>
        <v>1703522602.4110413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1703522602.4110413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7098010.8433793392</v>
      </c>
      <c r="L2109" s="455">
        <f t="shared" ca="1" si="124"/>
        <v>1710620613.2544205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1710620613.2544205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7127585.8885600856</v>
      </c>
      <c r="L2110" s="455">
        <f t="shared" ca="1" si="124"/>
        <v>1717748199.1429806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1717748199.1429806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7157284.1630957527</v>
      </c>
      <c r="L2111" s="455">
        <f t="shared" ca="1" si="124"/>
        <v>1724905483.3060763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1724905483.3060763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7187106.180441983</v>
      </c>
      <c r="L2112" s="455">
        <f t="shared" ca="1" si="124"/>
        <v>1732092589.4865184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1732092589.4865184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7217052.4561938262</v>
      </c>
      <c r="L2113" s="455">
        <f t="shared" ca="1" si="124"/>
        <v>1739309641.9427123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1739309641.9427123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7247123.5080946349</v>
      </c>
      <c r="L2114" s="455">
        <f t="shared" ca="1" si="124"/>
        <v>1746556765.4508069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1746556765.4508069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7277319.8560450282</v>
      </c>
      <c r="L2115" s="455">
        <f t="shared" ca="1" si="124"/>
        <v>1753834085.3068519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1753834085.3068519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7307642.0221118825</v>
      </c>
      <c r="L2116" s="455">
        <f t="shared" ca="1" si="124"/>
        <v>1761141727.3289638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1761141727.3289638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7338090.5305373492</v>
      </c>
      <c r="L2117" s="455">
        <f t="shared" ca="1" si="124"/>
        <v>1768479817.8595011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1768479817.8595011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7368665.9077479225</v>
      </c>
      <c r="L2118" s="455">
        <f t="shared" ca="1" si="124"/>
        <v>1775848483.7672491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1775848483.7672491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7399368.6823635371</v>
      </c>
      <c r="L2119" s="455">
        <f t="shared" ca="1" si="124"/>
        <v>1783247852.4496126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1783247852.4496126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7430199.3852067189</v>
      </c>
      <c r="L2120" s="455">
        <f t="shared" ca="1" si="124"/>
        <v>1790678051.8348193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1790678051.8348193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7461158.5493117468</v>
      </c>
      <c r="L2121" s="455">
        <f t="shared" ca="1" si="124"/>
        <v>1798139210.384131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1798139210.384131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7492246.7099338789</v>
      </c>
      <c r="L2122" s="455">
        <f t="shared" ca="1" si="124"/>
        <v>1805631457.094065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1805631457.094065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7523464.4045586027</v>
      </c>
      <c r="L2123" s="455">
        <f t="shared" ca="1" si="124"/>
        <v>1813154921.4986236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1813154921.4986236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7554812.1729109325</v>
      </c>
      <c r="L2124" s="455">
        <f t="shared" ca="1" si="124"/>
        <v>1820709733.6715345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1820709733.6715345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7586290.5569647271</v>
      </c>
      <c r="L2125" s="455">
        <f t="shared" ca="1" si="124"/>
        <v>1828296024.2284992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1828296024.2284992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7617900.1009520795</v>
      </c>
      <c r="L2126" s="455">
        <f t="shared" ca="1" si="124"/>
        <v>1835913924.3294513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1835913924.3294513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7649641.3513727142</v>
      </c>
      <c r="L2127" s="455">
        <f t="shared" ca="1" si="124"/>
        <v>1843563565.680824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1843563565.680824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7681514.8570034336</v>
      </c>
      <c r="L2128" s="455">
        <f t="shared" ca="1" si="124"/>
        <v>1851245080.5378275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1851245080.5378275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7713521.1689076154</v>
      </c>
      <c r="L2129" s="455">
        <f t="shared" ca="1" si="124"/>
        <v>1858958601.7067351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1858958601.7067351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7745660.8404447297</v>
      </c>
      <c r="L2130" s="455">
        <f t="shared" ca="1" si="124"/>
        <v>1866704262.5471799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1866704262.5471799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7777934.4272799175</v>
      </c>
      <c r="L2131" s="455">
        <f t="shared" ca="1" si="124"/>
        <v>1874482196.9744599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1874482196.9744599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7810342.4873935832</v>
      </c>
      <c r="L2132" s="455">
        <f t="shared" ca="1" si="124"/>
        <v>1882292539.4618535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1882292539.4618535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7842885.5810910566</v>
      </c>
      <c r="L2133" s="455">
        <f t="shared" ca="1" si="124"/>
        <v>1890135425.0429447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1890135425.0429447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7875564.271012269</v>
      </c>
      <c r="L2134" s="455">
        <f t="shared" ca="1" si="124"/>
        <v>1898010989.313957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1898010989.313957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7908379.122141486</v>
      </c>
      <c r="L2135" s="455">
        <f t="shared" ca="1" si="124"/>
        <v>1905919368.4360986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1905919368.4360986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7941330.7018170776</v>
      </c>
      <c r="L2136" s="455">
        <f t="shared" ca="1" si="124"/>
        <v>1913860699.1379156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1913860699.1379156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7974419.579741315</v>
      </c>
      <c r="L2137" s="455">
        <f t="shared" ca="1" si="124"/>
        <v>1921835118.7176569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1921835118.7176569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8007646.3279902376</v>
      </c>
      <c r="L2138" s="455">
        <f t="shared" ca="1" si="124"/>
        <v>1929842765.0456471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1929842765.0456471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8041011.5210235296</v>
      </c>
      <c r="L2139" s="455">
        <f t="shared" ca="1" si="124"/>
        <v>1937883776.5666707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1937883776.5666707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8074515.7356944606</v>
      </c>
      <c r="L2140" s="455">
        <f t="shared" ca="1" si="124"/>
        <v>1945958292.3023651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1945958292.3023651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8108159.5512598539</v>
      </c>
      <c r="L2141" s="455">
        <f t="shared" ca="1" si="124"/>
        <v>1954066451.8536248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1954066451.8536248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8141943.5493901037</v>
      </c>
      <c r="L2142" s="455">
        <f t="shared" ca="1" si="124"/>
        <v>1962208395.4030149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1962208395.4030149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8175868.3141792286</v>
      </c>
      <c r="L2143" s="455">
        <f t="shared" ca="1" si="124"/>
        <v>1970384263.7171941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1970384263.7171941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8209934.4321549749</v>
      </c>
      <c r="L2144" s="455">
        <f t="shared" ca="1" si="124"/>
        <v>1978594198.149349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1978594198.149349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8244142.4922889536</v>
      </c>
      <c r="L2145" s="455">
        <f t="shared" ca="1" si="124"/>
        <v>1986838340.641638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1986838340.641638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8278493.0860068239</v>
      </c>
      <c r="L2146" s="455">
        <f t="shared" ca="1" si="124"/>
        <v>1995116833.7276449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1995116833.7276449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8312986.8071985207</v>
      </c>
      <c r="L2147" s="455">
        <f t="shared" ca="1" si="124"/>
        <v>2003429820.5348434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2003429820.5348434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8347624.2522285134</v>
      </c>
      <c r="L2148" s="455">
        <f t="shared" ca="1" si="124"/>
        <v>2011777444.7870719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2011777444.7870719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8382406.0199461319</v>
      </c>
      <c r="L2149" s="455">
        <f t="shared" ca="1" si="124"/>
        <v>2020159850.807018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2020159850.807018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8417332.7116959095</v>
      </c>
      <c r="L2150" s="455">
        <f t="shared" ca="1" si="124"/>
        <v>2028577183.518714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2028577183.518714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8452404.9313279744</v>
      </c>
      <c r="L2151" s="455">
        <f t="shared" ca="1" si="124"/>
        <v>2037029588.450042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2037029588.450042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8487623.2852085084</v>
      </c>
      <c r="L2152" s="455">
        <f t="shared" ca="1" si="124"/>
        <v>2045517211.7352505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2045517211.7352505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8522988.3822302092</v>
      </c>
      <c r="L2153" s="455">
        <f t="shared" ca="1" si="124"/>
        <v>2054040200.1174808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2054040200.1174808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8558500.8338228371</v>
      </c>
      <c r="L2154" s="455">
        <f t="shared" ca="1" si="124"/>
        <v>2062598700.9513035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2062598700.9513035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8594161.2539637648</v>
      </c>
      <c r="L2155" s="455">
        <f t="shared" ca="1" si="124"/>
        <v>2071192862.2052672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2071192862.2052672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8629970.2591886129</v>
      </c>
      <c r="L2156" s="455">
        <f t="shared" ca="1" si="124"/>
        <v>2079822832.4644558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2079822832.4644558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8665928.4686018974</v>
      </c>
      <c r="L2157" s="455">
        <f t="shared" ca="1" si="124"/>
        <v>2088488760.9330578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2088488760.9330578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8702036.5038877409</v>
      </c>
      <c r="L2158" s="455">
        <f t="shared" ca="1" si="124"/>
        <v>2097190797.4369454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2097190797.4369454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8738294.989320606</v>
      </c>
      <c r="L2159" s="455">
        <f t="shared" ca="1" si="124"/>
        <v>2105929092.426266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2105929092.426266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8774704.5517761093</v>
      </c>
      <c r="L2160" s="455">
        <f t="shared" ca="1" si="124"/>
        <v>2114703796.9780421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2114703796.9780421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8811265.8207418416</v>
      </c>
      <c r="L2161" s="455">
        <f t="shared" ca="1" si="124"/>
        <v>2123515062.798784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2123515062.798784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8847979.4283282664</v>
      </c>
      <c r="L2162" s="455">
        <f t="shared" ca="1" si="124"/>
        <v>2132363042.2271123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2132363042.2271123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8884846.0092796329</v>
      </c>
      <c r="L2163" s="455">
        <f t="shared" ca="1" si="124"/>
        <v>2141247888.236392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2141247888.236392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8921866.200984966</v>
      </c>
      <c r="L2164" s="455">
        <f t="shared" ca="1" si="124"/>
        <v>2150169754.437377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2150169754.437377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8959040.6434890702</v>
      </c>
      <c r="L2165" s="455">
        <f t="shared" ca="1" si="124"/>
        <v>2159128795.0808659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2159128795.0808659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8996369.9795036074</v>
      </c>
      <c r="L2166" s="455">
        <f t="shared" ca="1" si="124"/>
        <v>2168125165.0603695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2168125165.0603695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9033854.854418207</v>
      </c>
      <c r="L2167" s="455">
        <f t="shared" ca="1" si="124"/>
        <v>2177159019.9147878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2177159019.9147878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9071495.9163116161</v>
      </c>
      <c r="L2168" s="455">
        <f t="shared" ca="1" si="124"/>
        <v>2186230515.8310995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2186230515.8310995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9109293.8159629144</v>
      </c>
      <c r="L2169" s="455">
        <f t="shared" ca="1" si="124"/>
        <v>2195339809.6470623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2195339809.6470623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9147249.2068627588</v>
      </c>
      <c r="L2170" s="455">
        <f t="shared" ca="1" si="124"/>
        <v>2204487058.8539252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2204487058.8539252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9185362.7452246882</v>
      </c>
      <c r="L2171" s="455">
        <f t="shared" ca="1" si="124"/>
        <v>2213672421.5991497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2213672421.5991497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9223635.0899964571</v>
      </c>
      <c r="L2172" s="455">
        <f t="shared" ca="1" si="124"/>
        <v>2222896056.689146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2222896056.689146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9262066.9028714411</v>
      </c>
      <c r="L2173" s="455">
        <f t="shared" ca="1" si="124"/>
        <v>2232158123.5920177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2232158123.5920177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9300658.8483000733</v>
      </c>
      <c r="L2174" s="455">
        <f t="shared" ca="1" si="124"/>
        <v>2241458782.4403176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2241458782.4403176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9339411.5935013238</v>
      </c>
      <c r="L2175" s="455">
        <f t="shared" ca="1" si="124"/>
        <v>2250798194.0338187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2250798194.0338187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9378325.8084742445</v>
      </c>
      <c r="L2176" s="455">
        <f t="shared" ca="1" si="124"/>
        <v>2260176519.8422928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2260176519.8422928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9417402.1660095528</v>
      </c>
      <c r="L2177" s="455">
        <f t="shared" ca="1" si="124"/>
        <v>2269593922.0083022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2269593922.0083022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9456641.3417012598</v>
      </c>
      <c r="L2178" s="455">
        <f t="shared" ca="1" si="124"/>
        <v>2279050563.3500032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2279050563.3500032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9496044.0139583461</v>
      </c>
      <c r="L2179" s="455">
        <f t="shared" ca="1" si="124"/>
        <v>2288546607.3639617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2288546607.3639617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9535610.8640165068</v>
      </c>
      <c r="L2180" s="455">
        <f t="shared" ca="1" si="124"/>
        <v>2298082218.2279782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2298082218.2279782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9575342.5759499092</v>
      </c>
      <c r="L2181" s="455">
        <f t="shared" ca="1" si="124"/>
        <v>2307657560.8039284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2307657560.8039284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9615239.8366830349</v>
      </c>
      <c r="L2182" s="455">
        <f t="shared" ca="1" si="124"/>
        <v>2317272800.6406116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2317272800.6406116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9655303.3360025492</v>
      </c>
      <c r="L2183" s="455">
        <f t="shared" ca="1" si="124"/>
        <v>2326928103.976614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2326928103.976614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9695533.7665692251</v>
      </c>
      <c r="L2184" s="455">
        <f t="shared" ca="1" si="124"/>
        <v>2336623637.7431831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2336623637.7431831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9735931.8239299301</v>
      </c>
      <c r="L2185" s="455">
        <f t="shared" ca="1" si="124"/>
        <v>2346359569.5671129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2346359569.5671129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9776498.2065296378</v>
      </c>
      <c r="L2186" s="455">
        <f t="shared" ca="1" si="124"/>
        <v>2356136067.7736425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2356136067.7736425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9817233.6157235112</v>
      </c>
      <c r="L2187" s="455">
        <f t="shared" ca="1" si="124"/>
        <v>2365953301.3893661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2365953301.3893661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9858138.7557890248</v>
      </c>
      <c r="L2188" s="455">
        <f t="shared" ca="1" si="124"/>
        <v>2375811440.145155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2375811440.145155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9899214.333938146</v>
      </c>
      <c r="L2189" s="455">
        <f t="shared" ca="1" si="124"/>
        <v>2385710654.4790931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2385710654.4790931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9940461.0603295546</v>
      </c>
      <c r="L2190" s="455">
        <f t="shared" ca="1" si="124"/>
        <v>2395651115.5394225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2395651115.5394225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9981879.6480809264</v>
      </c>
      <c r="L2191" s="455">
        <f t="shared" ca="1" si="124"/>
        <v>2405632995.1875033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2405632995.1875033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10023470.813281264</v>
      </c>
      <c r="L2192" s="455">
        <f t="shared" ca="1" si="124"/>
        <v>2415656466.0007844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2415656466.0007844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10065235.275003267</v>
      </c>
      <c r="L2193" s="455">
        <f t="shared" ca="1" si="124"/>
        <v>2425721701.2757878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2425721701.2757878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10107173.755315783</v>
      </c>
      <c r="L2194" s="455">
        <f t="shared" ca="1" si="124"/>
        <v>2435828875.0311036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2435828875.0311036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10149286.979296265</v>
      </c>
      <c r="L2195" s="455">
        <f t="shared" ca="1" si="124"/>
        <v>2445978162.0103998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2445978162.0103998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10191575.675043333</v>
      </c>
      <c r="L2196" s="455">
        <f t="shared" ca="1" si="124"/>
        <v>2456169737.6854429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2456169737.6854429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10234040.573689345</v>
      </c>
      <c r="L2197" s="455">
        <f t="shared" ca="1" si="124"/>
        <v>2466403778.2591324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2466403778.2591324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10276682.409413051</v>
      </c>
      <c r="L2198" s="455">
        <f t="shared" ca="1" si="124"/>
        <v>2476680460.6685452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2476680460.6685452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10319501.919452272</v>
      </c>
      <c r="L2199" s="455">
        <f t="shared" ca="1" si="124"/>
        <v>2486999962.5879974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2486999962.5879974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10362499.844116656</v>
      </c>
      <c r="L2200" s="455">
        <f t="shared" ca="1" si="124"/>
        <v>2497362462.4321141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2497362462.4321141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10405676.926800475</v>
      </c>
      <c r="L2201" s="455">
        <f t="shared" ca="1" si="124"/>
        <v>2507768139.3589144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2507768139.3589144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10449033.913995476</v>
      </c>
      <c r="L2202" s="455">
        <f t="shared" ca="1" si="124"/>
        <v>2518217173.2729096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2518217173.2729096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10492571.55530379</v>
      </c>
      <c r="L2203" s="455">
        <f t="shared" ca="1" si="124"/>
        <v>2528709744.8282132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2528709744.8282132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10536290.603450889</v>
      </c>
      <c r="L2204" s="455">
        <f t="shared" ca="1" si="124"/>
        <v>2539246035.431664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2539246035.431664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10580191.8142986</v>
      </c>
      <c r="L2205" s="455">
        <f t="shared" ca="1" si="124"/>
        <v>2549826227.2459626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2549826227.2459626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10624275.946858177</v>
      </c>
      <c r="L2206" s="455">
        <f t="shared" ca="1" si="124"/>
        <v>2560450503.192821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2560450503.192821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10668543.763303421</v>
      </c>
      <c r="L2207" s="455">
        <f t="shared" ca="1" si="124"/>
        <v>2571119046.9561243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2571119046.9561243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10712996.028983852</v>
      </c>
      <c r="L2208" s="455">
        <f t="shared" ca="1" si="124"/>
        <v>2581832042.9851084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2581832042.9851084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10757633.512437951</v>
      </c>
      <c r="L2209" s="455">
        <f t="shared" ca="1" si="124"/>
        <v>2592589676.4975462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2592589676.4975462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10802456.985406442</v>
      </c>
      <c r="L2210" s="455">
        <f t="shared" ca="1" si="124"/>
        <v>2603392133.4829526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2603392133.4829526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10847467.222845636</v>
      </c>
      <c r="L2211" s="455">
        <f t="shared" ca="1" si="124"/>
        <v>2614239600.7057981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2614239600.7057981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10892665.002940826</v>
      </c>
      <c r="L2212" s="455">
        <f t="shared" ca="1" si="124"/>
        <v>2625132265.7087388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2625132265.7087388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10938051.107119745</v>
      </c>
      <c r="L2213" s="455">
        <f t="shared" ca="1" si="124"/>
        <v>2636070316.8158584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2636070316.8158584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10983626.320066076</v>
      </c>
      <c r="L2214" s="455">
        <f t="shared" ca="1" si="124"/>
        <v>2647053943.1359243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2647053943.1359243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11029391.429733017</v>
      </c>
      <c r="L2215" s="455">
        <f t="shared" ca="1" si="124"/>
        <v>2658083334.5656571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2658083334.5656571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11075347.227356905</v>
      </c>
      <c r="L2216" s="455">
        <f t="shared" ca="1" si="124"/>
        <v>2669158681.793014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2669158681.793014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11121494.507470891</v>
      </c>
      <c r="L2217" s="455">
        <f t="shared" ca="1" si="124"/>
        <v>2680280176.3004851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2680280176.3004851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11167834.067918688</v>
      </c>
      <c r="L2218" s="455">
        <f t="shared" ca="1" si="124"/>
        <v>2691448010.3684039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2691448010.3684039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11214366.709868349</v>
      </c>
      <c r="L2219" s="455">
        <f t="shared" ca="1" si="124"/>
        <v>2702662377.0782723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2702662377.0782723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11261093.237826135</v>
      </c>
      <c r="L2220" s="455">
        <f t="shared" ca="1" si="124"/>
        <v>2713923470.3160987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2713923470.3160987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11308014.45965041</v>
      </c>
      <c r="L2221" s="455">
        <f t="shared" ca="1" si="124"/>
        <v>2725231484.7757492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2725231484.7757492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11355131.186565621</v>
      </c>
      <c r="L2222" s="455">
        <f t="shared" ca="1" si="124"/>
        <v>2736586615.9623146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2736586615.9623146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11402444.233176311</v>
      </c>
      <c r="L2223" s="455">
        <f t="shared" ca="1" si="124"/>
        <v>2747989060.1954908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2747989060.1954908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11449954.417481212</v>
      </c>
      <c r="L2224" s="455">
        <f t="shared" ca="1" si="124"/>
        <v>2759439014.6129723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2759439014.6129723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11497662.560887385</v>
      </c>
      <c r="L2225" s="455">
        <f t="shared" ca="1" si="124"/>
        <v>2770936677.1738596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2770936677.1738596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11545569.488224415</v>
      </c>
      <c r="L2226" s="455">
        <f t="shared" ca="1" si="124"/>
        <v>2782482246.6620841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2782482246.6620841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11593676.027758684</v>
      </c>
      <c r="L2227" s="455">
        <f t="shared" ca="1" si="124"/>
        <v>2794075922.6898427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2794075922.6898427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11641983.011207677</v>
      </c>
      <c r="L2228" s="455">
        <f t="shared" ca="1" si="124"/>
        <v>2805717905.7010503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2805717905.7010503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11690491.273754377</v>
      </c>
      <c r="L2229" s="455">
        <f t="shared" ca="1" si="124"/>
        <v>2817408396.9748049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2817408396.9748049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11739201.654061686</v>
      </c>
      <c r="L2230" s="455">
        <f t="shared" ca="1" si="124"/>
        <v>2829147598.6288667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2829147598.6288667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11788114.994286945</v>
      </c>
      <c r="L2231" s="455">
        <f t="shared" ca="1" si="124"/>
        <v>2840935713.6231537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2840935713.6231537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11837232.140096474</v>
      </c>
      <c r="L2232" s="455">
        <f t="shared" ca="1" si="124"/>
        <v>2852772945.7632504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2852772945.7632504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11886553.94068021</v>
      </c>
      <c r="L2233" s="455">
        <f t="shared" ca="1" si="124"/>
        <v>2864659499.7039304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2864659499.7039304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11936081.248766376</v>
      </c>
      <c r="L2234" s="455">
        <f t="shared" ca="1" si="124"/>
        <v>2876595580.9526968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2876595580.9526968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11985814.920636237</v>
      </c>
      <c r="L2235" s="455">
        <f t="shared" ca="1" si="124"/>
        <v>2888581395.873333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2888581395.873333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12035755.816138888</v>
      </c>
      <c r="L2236" s="455">
        <f t="shared" ca="1" si="124"/>
        <v>2900617151.6894717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2900617151.6894717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12085904.798706133</v>
      </c>
      <c r="L2237" s="455">
        <f t="shared" ca="1" si="124"/>
        <v>2912703056.4881778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2912703056.4881778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12136262.735367408</v>
      </c>
      <c r="L2238" s="455">
        <f t="shared" ca="1" si="124"/>
        <v>2924839319.2235451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2924839319.2235451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12186830.496764772</v>
      </c>
      <c r="L2239" s="455">
        <f t="shared" ca="1" si="124"/>
        <v>2937026149.7203097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2937026149.7203097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12237608.957167957</v>
      </c>
      <c r="L2240" s="455">
        <f t="shared" ca="1" si="124"/>
        <v>2949263758.6774778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2949263758.6774778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12288598.994489491</v>
      </c>
      <c r="L2241" s="455">
        <f t="shared" ca="1" si="124"/>
        <v>2961552357.6719675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2961552357.6719675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12339801.490299864</v>
      </c>
      <c r="L2242" s="455">
        <f t="shared" ca="1" si="124"/>
        <v>2973892159.1622672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2973892159.1622672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12391217.32984278</v>
      </c>
      <c r="L2243" s="455">
        <f t="shared" ca="1" si="124"/>
        <v>2986283376.4921098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2986283376.4921098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12442847.402050458</v>
      </c>
      <c r="L2244" s="455">
        <f t="shared" ca="1" si="124"/>
        <v>2998726223.8941603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2998726223.8941603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12494692.599559002</v>
      </c>
      <c r="L2245" s="455">
        <f t="shared" ca="1" si="124"/>
        <v>3011220916.4937191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3011220916.4937191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12546753.818723829</v>
      </c>
      <c r="L2246" s="455">
        <f t="shared" ca="1" si="124"/>
        <v>3023767670.3124428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3023767670.3124428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12599031.959635178</v>
      </c>
      <c r="L2247" s="455">
        <f t="shared" ca="1" si="124"/>
        <v>3036366702.272078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3036366702.272078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12651527.926133659</v>
      </c>
      <c r="L2248" s="455">
        <f t="shared" ca="1" si="124"/>
        <v>3049018230.1982117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3049018230.1982117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12704242.625825882</v>
      </c>
      <c r="L2249" s="455">
        <f t="shared" ca="1" si="124"/>
        <v>3061722472.8240376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3061722472.8240376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12757176.970100157</v>
      </c>
      <c r="L2250" s="455">
        <f t="shared" ca="1" si="124"/>
        <v>3074479649.7941375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3074479649.7941375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12810331.874142239</v>
      </c>
      <c r="L2251" s="455">
        <f t="shared" ca="1" si="124"/>
        <v>3087289981.6682796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3087289981.6682796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12863708.256951164</v>
      </c>
      <c r="L2252" s="455">
        <f t="shared" ca="1" si="124"/>
        <v>3100153689.925231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3100153689.925231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12917307.041355129</v>
      </c>
      <c r="L2253" s="455">
        <f t="shared" ca="1" si="124"/>
        <v>3113070996.9665861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3113070996.9665861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12971129.154027442</v>
      </c>
      <c r="L2254" s="455">
        <f t="shared" ca="1" si="124"/>
        <v>3126042126.1206136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3126042126.1206136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13025175.525502557</v>
      </c>
      <c r="L2255" s="455">
        <f t="shared" ca="1" si="124"/>
        <v>3139067301.6461163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3139067301.6461163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13079447.09019215</v>
      </c>
      <c r="L2256" s="455">
        <f t="shared" ca="1" si="124"/>
        <v>3152146748.7363086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3152146748.7363086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13133944.786401285</v>
      </c>
      <c r="L2257" s="455">
        <f t="shared" ca="1" si="124"/>
        <v>3165280693.5227098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3165280693.5227098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13188669.556344625</v>
      </c>
      <c r="L2258" s="455">
        <f t="shared" ca="1" si="124"/>
        <v>3178469363.0790544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3178469363.0790544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13243622.346162727</v>
      </c>
      <c r="L2259" s="455">
        <f t="shared" ca="1" si="124"/>
        <v>3191712985.4252172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3191712985.4252172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13298804.105938405</v>
      </c>
      <c r="L2260" s="455">
        <f t="shared" ca="1" si="124"/>
        <v>3205011789.5311556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3205011789.5311556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13354215.789713148</v>
      </c>
      <c r="L2261" s="455">
        <f t="shared" ca="1" si="124"/>
        <v>3218366005.320869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3218366005.320869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13409858.355503621</v>
      </c>
      <c r="L2262" s="455">
        <f t="shared" ca="1" si="124"/>
        <v>3231775863.6763725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3231775863.6763725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13465732.765318219</v>
      </c>
      <c r="L2263" s="455">
        <f t="shared" ca="1" si="124"/>
        <v>3245241596.4416909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3245241596.4416909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13521839.985173712</v>
      </c>
      <c r="L2264" s="455">
        <f t="shared" ca="1" si="124"/>
        <v>3258763436.4268646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3258763436.4268646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13578180.985111935</v>
      </c>
      <c r="L2265" s="455">
        <f t="shared" ca="1" si="124"/>
        <v>3272341617.4119763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3272341617.4119763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13634756.739216568</v>
      </c>
      <c r="L2266" s="455">
        <f t="shared" ca="1" si="124"/>
        <v>3285976374.1511931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3285976374.1511931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13691568.22562997</v>
      </c>
      <c r="L2267" s="455">
        <f t="shared" ca="1" si="124"/>
        <v>3299667942.3768229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3299667942.3768229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13748616.426570095</v>
      </c>
      <c r="L2268" s="455">
        <f t="shared" ca="1" si="124"/>
        <v>3313416558.8033929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3313416558.8033929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13805902.328347471</v>
      </c>
      <c r="L2269" s="455">
        <f t="shared" ca="1" si="124"/>
        <v>3327222461.1317406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3327222461.1317406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13863426.921382252</v>
      </c>
      <c r="L2270" s="455">
        <f t="shared" ca="1" si="124"/>
        <v>3341085888.053123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3341085888.053123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13921191.200221345</v>
      </c>
      <c r="L2271" s="455">
        <f t="shared" ca="1" si="124"/>
        <v>3355007079.2533445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3355007079.2533445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13979196.163555602</v>
      </c>
      <c r="L2272" s="455">
        <f t="shared" ca="1" si="124"/>
        <v>3368986275.4169002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3368986275.4169002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14037442.814237084</v>
      </c>
      <c r="L2273" s="455">
        <f t="shared" ca="1" si="124"/>
        <v>3383023718.2311373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3383023718.2311373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14095932.159296406</v>
      </c>
      <c r="L2274" s="455">
        <f t="shared" ca="1" si="124"/>
        <v>3397119650.3904338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3397119650.3904338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14154665.20996014</v>
      </c>
      <c r="L2275" s="455">
        <f t="shared" ca="1" si="124"/>
        <v>3411274315.6003938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3411274315.6003938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14213642.981668305</v>
      </c>
      <c r="L2276" s="455">
        <f t="shared" ca="1" si="124"/>
        <v>3425487958.5820622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3425487958.5820622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14272866.494091926</v>
      </c>
      <c r="L2277" s="455">
        <f t="shared" ca="1" si="124"/>
        <v>3439760825.0761542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3439760825.0761542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14332336.771150643</v>
      </c>
      <c r="L2278" s="455">
        <f t="shared" ca="1" si="124"/>
        <v>3454093161.8473048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3454093161.8473048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14392054.841030439</v>
      </c>
      <c r="L2279" s="455">
        <f t="shared" ca="1" si="124"/>
        <v>3468485216.6883354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3468485216.6883354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14452021.7362014</v>
      </c>
      <c r="L2280" s="455">
        <f t="shared" ca="1" si="124"/>
        <v>3482937238.4245367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3482937238.4245367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14512238.493435569</v>
      </c>
      <c r="L2281" s="455">
        <f t="shared" ca="1" si="124"/>
        <v>3497449476.9179721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3497449476.9179721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14572706.153824886</v>
      </c>
      <c r="L2282" s="455">
        <f t="shared" ca="1" si="124"/>
        <v>3512022183.0717969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3512022183.0717969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14633425.762799155</v>
      </c>
      <c r="L2283" s="455">
        <f t="shared" ca="1" si="124"/>
        <v>3526655608.8345962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3526655608.8345962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14694398.370144151</v>
      </c>
      <c r="L2284" s="455">
        <f t="shared" ca="1" si="124"/>
        <v>3541350007.2047405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3541350007.2047405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14755625.030019753</v>
      </c>
      <c r="L2285" s="455">
        <f t="shared" ca="1" si="124"/>
        <v>3556105632.2347603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3556105632.2347603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14817106.800978167</v>
      </c>
      <c r="L2286" s="455">
        <f t="shared" ca="1" si="124"/>
        <v>3570922739.0357385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3570922739.0357385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14878844.745982241</v>
      </c>
      <c r="L2287" s="455">
        <f t="shared" ca="1" si="124"/>
        <v>3585801583.7817206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3585801583.7817206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14940839.932423837</v>
      </c>
      <c r="L2288" s="455">
        <f t="shared" ca="1" si="124"/>
        <v>3600742423.7141447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3600742423.7141447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15003093.432142271</v>
      </c>
      <c r="L2289" s="455">
        <f t="shared" ca="1" si="124"/>
        <v>3615745517.146287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3615745517.146287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15065606.321442863</v>
      </c>
      <c r="L2290" s="455">
        <f t="shared" ca="1" si="124"/>
        <v>3630811123.46773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3630811123.46773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15128379.681115543</v>
      </c>
      <c r="L2291" s="455">
        <f t="shared" ca="1" si="124"/>
        <v>3645939503.1488457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3645939503.1488457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15191414.596453523</v>
      </c>
      <c r="L2292" s="455">
        <f t="shared" ca="1" si="124"/>
        <v>3661130917.7452993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3661130917.7452993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15254712.157272082</v>
      </c>
      <c r="L2293" s="455">
        <f t="shared" ca="1" si="124"/>
        <v>3676385629.9025712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3676385629.9025712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15318273.457927378</v>
      </c>
      <c r="L2294" s="455">
        <f t="shared" ca="1" si="124"/>
        <v>3691703903.3604984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3691703903.3604984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15382099.597335409</v>
      </c>
      <c r="L2295" s="455">
        <f t="shared" ca="1" si="124"/>
        <v>3707086002.9578338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3707086002.9578338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15446191.678990971</v>
      </c>
      <c r="L2296" s="455">
        <f t="shared" ca="1" si="124"/>
        <v>3722532194.6368246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3722532194.6368246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15510550.810986768</v>
      </c>
      <c r="L2297" s="455">
        <f t="shared" ca="1" si="124"/>
        <v>3738042745.4478116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3738042745.4478116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15575178.106032547</v>
      </c>
      <c r="L2298" s="455">
        <f t="shared" ca="1" si="124"/>
        <v>3753617923.553844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3753617923.553844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15640074.68147435</v>
      </c>
      <c r="L2299" s="455">
        <f t="shared" ca="1" si="124"/>
        <v>3769257998.2353182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3769257998.2353182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15705241.659313824</v>
      </c>
      <c r="L2300" s="455">
        <f t="shared" ca="1" si="124"/>
        <v>3784963239.8946319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3784963239.8946319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15770680.166227633</v>
      </c>
      <c r="L2301" s="455">
        <f t="shared" ca="1" si="124"/>
        <v>3800733920.0608597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3800733920.0608597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15836391.333586916</v>
      </c>
      <c r="L2302" s="455">
        <f t="shared" ca="1" si="124"/>
        <v>3816570311.3944464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3816570311.3944464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15902376.29747686</v>
      </c>
      <c r="L2303" s="455">
        <f t="shared" ref="L2303:L2557" ca="1" si="129">I2303-J2303+K2303</f>
        <v>3832472687.6919231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3832472687.6919231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15968636.198716346</v>
      </c>
      <c r="L2304" s="455">
        <f t="shared" ca="1" si="129"/>
        <v>3848441323.8906393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3848441323.8906393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16035172.182877664</v>
      </c>
      <c r="L2305" s="455">
        <f t="shared" ca="1" si="129"/>
        <v>3864476496.0735168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3864476496.0735168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16101985.40030632</v>
      </c>
      <c r="L2306" s="455">
        <f t="shared" ca="1" si="129"/>
        <v>3880578481.4738231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3880578481.4738231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16169077.006140929</v>
      </c>
      <c r="L2307" s="455">
        <f t="shared" ca="1" si="129"/>
        <v>3896747558.4799638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3896747558.4799638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16236448.160333183</v>
      </c>
      <c r="L2308" s="455">
        <f t="shared" ca="1" si="129"/>
        <v>3912984006.6402969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3912984006.6402969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16304100.027667902</v>
      </c>
      <c r="L2309" s="455">
        <f t="shared" ca="1" si="129"/>
        <v>3929288106.6679649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3929288106.6679649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16372033.777783189</v>
      </c>
      <c r="L2310" s="455">
        <f t="shared" ca="1" si="129"/>
        <v>3945660140.4457483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3945660140.4457483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16440250.585190618</v>
      </c>
      <c r="L2311" s="455">
        <f t="shared" ca="1" si="129"/>
        <v>3962100391.0309391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3962100391.0309391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16508751.629295578</v>
      </c>
      <c r="L2312" s="455">
        <f t="shared" ca="1" si="129"/>
        <v>3978609142.6602345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3978609142.6602345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16577538.094417643</v>
      </c>
      <c r="L2313" s="455">
        <f t="shared" ca="1" si="129"/>
        <v>3995186680.754652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3995186680.754652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16646611.169811048</v>
      </c>
      <c r="L2314" s="455">
        <f t="shared" ca="1" si="129"/>
        <v>4011833291.9244633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4011833291.9244633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16715972.049685262</v>
      </c>
      <c r="L2315" s="455">
        <f t="shared" ca="1" si="129"/>
        <v>4028549263.9741488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4028549263.9741488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16785621.933225621</v>
      </c>
      <c r="L2316" s="455">
        <f t="shared" ca="1" si="129"/>
        <v>4045334885.9073744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4045334885.9073744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16855562.024614058</v>
      </c>
      <c r="L2317" s="455">
        <f t="shared" ca="1" si="129"/>
        <v>4062190447.9319882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4062190447.9319882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16925793.533049952</v>
      </c>
      <c r="L2318" s="455">
        <f t="shared" ca="1" si="129"/>
        <v>4079116241.4650383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4079116241.4650383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16996317.672770992</v>
      </c>
      <c r="L2319" s="455">
        <f t="shared" ca="1" si="129"/>
        <v>4096112559.1378093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4096112559.1378093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17067135.663074207</v>
      </c>
      <c r="L2320" s="455">
        <f t="shared" ca="1" si="129"/>
        <v>4113179694.8008833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4113179694.8008833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17138248.728337016</v>
      </c>
      <c r="L2321" s="455">
        <f t="shared" ca="1" si="129"/>
        <v>4130317943.5292201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4130317943.5292201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17209658.09803842</v>
      </c>
      <c r="L2322" s="455">
        <f t="shared" ca="1" si="129"/>
        <v>4147527601.6272583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4147527601.6272583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17281365.006780241</v>
      </c>
      <c r="L2323" s="455">
        <f t="shared" ca="1" si="129"/>
        <v>4164808966.6340384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4164808966.6340384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17353370.694308493</v>
      </c>
      <c r="L2324" s="455">
        <f t="shared" ca="1" si="129"/>
        <v>4182162337.3283467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4182162337.3283467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17425676.405534778</v>
      </c>
      <c r="L2325" s="455">
        <f t="shared" ca="1" si="129"/>
        <v>4199588013.7338815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4199588013.7338815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17498283.390557837</v>
      </c>
      <c r="L2326" s="455">
        <f t="shared" ca="1" si="129"/>
        <v>4217086297.1244392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4217086297.1244392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17571192.904685162</v>
      </c>
      <c r="L2327" s="455">
        <f t="shared" ca="1" si="129"/>
        <v>4234657490.0291243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4234657490.0291243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17644406.208454687</v>
      </c>
      <c r="L2328" s="455">
        <f t="shared" ca="1" si="129"/>
        <v>4252301896.2375789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4252301896.2375789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17717924.567656577</v>
      </c>
      <c r="L2329" s="455">
        <f t="shared" ca="1" si="129"/>
        <v>4270019820.8052354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4270019820.8052354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17791749.253355145</v>
      </c>
      <c r="L2330" s="455">
        <f t="shared" ca="1" si="129"/>
        <v>4287811570.0585904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4287811570.0585904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17865881.541910794</v>
      </c>
      <c r="L2331" s="455">
        <f t="shared" ca="1" si="129"/>
        <v>4305677451.6005011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4305677451.6005011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17940322.715002086</v>
      </c>
      <c r="L2332" s="455">
        <f t="shared" ca="1" si="129"/>
        <v>4323617774.3155031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4323617774.3155031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18015074.059647929</v>
      </c>
      <c r="L2333" s="455">
        <f t="shared" ca="1" si="129"/>
        <v>4341632848.3751507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4341632848.3751507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18090136.868229795</v>
      </c>
      <c r="L2334" s="455">
        <f t="shared" ca="1" si="129"/>
        <v>4359722985.2433805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4359722985.2433805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18165512.438514084</v>
      </c>
      <c r="L2335" s="455">
        <f t="shared" ca="1" si="129"/>
        <v>4377888497.6818943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4377888497.6818943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18241202.07367456</v>
      </c>
      <c r="L2336" s="455">
        <f t="shared" ca="1" si="129"/>
        <v>4396129699.7555685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4396129699.7555685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18317207.082314868</v>
      </c>
      <c r="L2337" s="455">
        <f t="shared" ca="1" si="129"/>
        <v>4414446906.837883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4414446906.837883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18393528.77849118</v>
      </c>
      <c r="L2338" s="455">
        <f t="shared" ca="1" si="129"/>
        <v>4432840435.616374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4432840435.616374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18470168.48173489</v>
      </c>
      <c r="L2339" s="455">
        <f t="shared" ca="1" si="129"/>
        <v>4451310604.0981092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4451310604.0981092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18547127.517075457</v>
      </c>
      <c r="L2340" s="455">
        <f t="shared" ca="1" si="129"/>
        <v>4469857731.6151848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4469857731.6151848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18624407.21506327</v>
      </c>
      <c r="L2341" s="455">
        <f t="shared" ca="1" si="129"/>
        <v>4488482138.8302479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4488482138.8302479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18702008.911792699</v>
      </c>
      <c r="L2342" s="455">
        <f t="shared" ca="1" si="129"/>
        <v>4507184147.7420406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4507184147.7420406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18779933.948925167</v>
      </c>
      <c r="L2343" s="455">
        <f t="shared" ca="1" si="129"/>
        <v>4525964081.6909657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4525964081.6909657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18858183.673712358</v>
      </c>
      <c r="L2344" s="455">
        <f t="shared" ca="1" si="129"/>
        <v>4544822265.3646784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4544822265.3646784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18936759.439019494</v>
      </c>
      <c r="L2345" s="455">
        <f t="shared" ca="1" si="129"/>
        <v>4563759024.8036976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4563759024.8036976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19015662.603348739</v>
      </c>
      <c r="L2346" s="455">
        <f t="shared" ca="1" si="129"/>
        <v>4582774687.4070463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4582774687.4070463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19094894.530862693</v>
      </c>
      <c r="L2347" s="455">
        <f t="shared" ca="1" si="129"/>
        <v>4601869581.9379091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4601869581.9379091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19174456.591407955</v>
      </c>
      <c r="L2348" s="455">
        <f t="shared" ca="1" si="129"/>
        <v>4621044038.5293169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4621044038.5293169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19254350.160538819</v>
      </c>
      <c r="L2349" s="455">
        <f t="shared" ca="1" si="129"/>
        <v>4640298388.6898556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4640298388.6898556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19334576.619541064</v>
      </c>
      <c r="L2350" s="455">
        <f t="shared" ca="1" si="129"/>
        <v>4659632965.3093967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4659632965.3093967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19415137.35545582</v>
      </c>
      <c r="L2351" s="455">
        <f t="shared" ca="1" si="129"/>
        <v>4679048102.6648521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4679048102.6648521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19496033.761103552</v>
      </c>
      <c r="L2352" s="455">
        <f t="shared" ca="1" si="129"/>
        <v>4698544136.4259558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4698544136.4259558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19577267.235108148</v>
      </c>
      <c r="L2353" s="455">
        <f t="shared" ca="1" si="129"/>
        <v>4718121403.6610641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4718121403.6610641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19658839.181921102</v>
      </c>
      <c r="L2354" s="455">
        <f t="shared" ca="1" si="129"/>
        <v>4737780242.8429852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4737780242.8429852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19740751.011845771</v>
      </c>
      <c r="L2355" s="455">
        <f t="shared" ca="1" si="129"/>
        <v>4757520993.8548307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4757520993.8548307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19823004.141061794</v>
      </c>
      <c r="L2356" s="455">
        <f t="shared" ca="1" si="129"/>
        <v>4777343997.9958925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4777343997.9958925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19905599.991649553</v>
      </c>
      <c r="L2357" s="455">
        <f t="shared" ca="1" si="129"/>
        <v>4797249597.9875422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4797249597.9875422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19988539.991614759</v>
      </c>
      <c r="L2358" s="455">
        <f t="shared" ca="1" si="129"/>
        <v>4817238137.9791565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4817238137.9791565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20071825.574913152</v>
      </c>
      <c r="L2359" s="455">
        <f t="shared" ca="1" si="129"/>
        <v>4837309963.5540695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4837309963.5540695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20155458.181475289</v>
      </c>
      <c r="L2360" s="455">
        <f t="shared" ca="1" si="129"/>
        <v>4857465421.7355452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4857465421.7355452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20239439.257231437</v>
      </c>
      <c r="L2361" s="455">
        <f t="shared" ca="1" si="129"/>
        <v>4877704860.9927769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4877704860.9927769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20323770.25413657</v>
      </c>
      <c r="L2362" s="455">
        <f t="shared" ca="1" si="129"/>
        <v>4898028631.2469139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4898028631.2469139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20408452.630195476</v>
      </c>
      <c r="L2363" s="455">
        <f t="shared" ca="1" si="129"/>
        <v>4918437083.8771095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4918437083.8771095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20493487.849487957</v>
      </c>
      <c r="L2364" s="455">
        <f t="shared" ca="1" si="129"/>
        <v>4938930571.7265978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4938930571.7265978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20578877.382194158</v>
      </c>
      <c r="L2365" s="455">
        <f t="shared" ca="1" si="129"/>
        <v>4959509449.1087923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4959509449.1087923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20664622.704619966</v>
      </c>
      <c r="L2366" s="455">
        <f t="shared" ca="1" si="129"/>
        <v>4980174071.8134127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4980174071.8134127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20750725.299222551</v>
      </c>
      <c r="L2367" s="455">
        <f t="shared" ca="1" si="129"/>
        <v>5000924797.1126356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5000924797.1126356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20837186.654635981</v>
      </c>
      <c r="L2368" s="455">
        <f t="shared" ca="1" si="129"/>
        <v>5021761983.767272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5021761983.767272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20924008.265696965</v>
      </c>
      <c r="L2369" s="455">
        <f t="shared" ca="1" si="129"/>
        <v>5042685992.0329685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5042685992.0329685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21011191.633470703</v>
      </c>
      <c r="L2370" s="455">
        <f t="shared" ca="1" si="129"/>
        <v>5063697183.6664391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5063697183.6664391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21098738.265276831</v>
      </c>
      <c r="L2371" s="455">
        <f t="shared" ca="1" si="129"/>
        <v>5084795921.931716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5084795921.931716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21186649.674715482</v>
      </c>
      <c r="L2372" s="455">
        <f t="shared" ca="1" si="129"/>
        <v>5105982571.606431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5105982571.606431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21274927.381693464</v>
      </c>
      <c r="L2373" s="455">
        <f t="shared" ca="1" si="129"/>
        <v>5127257498.9881248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5127257498.9881248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21363572.912450518</v>
      </c>
      <c r="L2374" s="455">
        <f t="shared" ca="1" si="129"/>
        <v>5148621071.9005756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5148621071.9005756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21452587.79958573</v>
      </c>
      <c r="L2375" s="455">
        <f t="shared" ca="1" si="129"/>
        <v>5170073659.700161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5170073659.700161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21541973.582084004</v>
      </c>
      <c r="L2376" s="455">
        <f t="shared" ca="1" si="129"/>
        <v>5191615633.2822447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5191615633.2822447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21631731.805342685</v>
      </c>
      <c r="L2377" s="455">
        <f t="shared" ca="1" si="129"/>
        <v>5213247365.0875874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5213247365.0875874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21721864.02119828</v>
      </c>
      <c r="L2378" s="455">
        <f t="shared" ca="1" si="129"/>
        <v>5234969229.1087856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5234969229.1087856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21812371.787953272</v>
      </c>
      <c r="L2379" s="455">
        <f t="shared" ca="1" si="129"/>
        <v>5256781600.896739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5256781600.896739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21903256.670403078</v>
      </c>
      <c r="L2380" s="455">
        <f t="shared" ca="1" si="129"/>
        <v>5278684857.5671425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5278684857.5671425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21994520.239863094</v>
      </c>
      <c r="L2381" s="455">
        <f t="shared" ca="1" si="129"/>
        <v>5300679377.8070059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5300679377.8070059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22086164.074195858</v>
      </c>
      <c r="L2382" s="455">
        <f t="shared" ca="1" si="129"/>
        <v>5322765541.8812017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5322765541.8812017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22178189.757838339</v>
      </c>
      <c r="L2383" s="455">
        <f t="shared" ca="1" si="129"/>
        <v>5344943731.63904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5344943731.63904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22270598.881829333</v>
      </c>
      <c r="L2384" s="455">
        <f t="shared" ca="1" si="129"/>
        <v>5367214330.5208693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5367214330.5208693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22363393.043836955</v>
      </c>
      <c r="L2385" s="455">
        <f t="shared" ca="1" si="129"/>
        <v>5389577723.5647058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5389577723.5647058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22456573.848186273</v>
      </c>
      <c r="L2386" s="455">
        <f t="shared" ca="1" si="129"/>
        <v>5412034297.4128923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5412034297.4128923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22550142.905887052</v>
      </c>
      <c r="L2387" s="455">
        <f t="shared" ca="1" si="129"/>
        <v>5434584440.318779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5434584440.318779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22644101.834661581</v>
      </c>
      <c r="L2388" s="455">
        <f t="shared" ca="1" si="129"/>
        <v>5457228542.1534405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5457228542.1534405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22738452.258972667</v>
      </c>
      <c r="L2389" s="455">
        <f t="shared" ca="1" si="129"/>
        <v>5479966994.4124136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5479966994.4124136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22833195.810051724</v>
      </c>
      <c r="L2390" s="455">
        <f t="shared" ca="1" si="129"/>
        <v>5502800190.2224655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5502800190.2224655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22928334.125926938</v>
      </c>
      <c r="L2391" s="455">
        <f t="shared" ca="1" si="129"/>
        <v>5525728524.3483925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5525728524.3483925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23023868.851451635</v>
      </c>
      <c r="L2392" s="455">
        <f t="shared" ca="1" si="129"/>
        <v>5548752393.1998444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5548752393.1998444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23119801.638332684</v>
      </c>
      <c r="L2393" s="455">
        <f t="shared" ca="1" si="129"/>
        <v>5571872194.8381767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5571872194.8381767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23216134.145159069</v>
      </c>
      <c r="L2394" s="455">
        <f t="shared" ca="1" si="129"/>
        <v>5595088328.9833355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5595088328.9833355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23312868.037430566</v>
      </c>
      <c r="L2395" s="455">
        <f t="shared" ca="1" si="129"/>
        <v>5618401197.0207663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5618401197.0207663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23410004.987586524</v>
      </c>
      <c r="L2396" s="455">
        <f t="shared" ca="1" si="129"/>
        <v>5641811202.0083532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5641811202.0083532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23507546.675034806</v>
      </c>
      <c r="L2397" s="455">
        <f t="shared" ca="1" si="129"/>
        <v>5665318748.6833878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5665318748.6833878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23605494.786180783</v>
      </c>
      <c r="L2398" s="455">
        <f t="shared" ca="1" si="129"/>
        <v>5688924243.4695683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5688924243.4695683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23703851.014456533</v>
      </c>
      <c r="L2399" s="455">
        <f t="shared" ca="1" si="129"/>
        <v>5712628094.484025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5712628094.484025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23802617.060350105</v>
      </c>
      <c r="L2400" s="455">
        <f t="shared" ca="1" si="129"/>
        <v>5736430711.5443754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5736430711.5443754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23901794.631434899</v>
      </c>
      <c r="L2401" s="455">
        <f t="shared" ca="1" si="129"/>
        <v>5760332506.1758099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5760332506.1758099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24001385.442399208</v>
      </c>
      <c r="L2402" s="455">
        <f t="shared" ca="1" si="129"/>
        <v>5784333891.6182089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5784333891.6182089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24101391.215075869</v>
      </c>
      <c r="L2403" s="455">
        <f t="shared" ca="1" si="129"/>
        <v>5808435282.8332844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5808435282.8332844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24201813.67847202</v>
      </c>
      <c r="L2404" s="455">
        <f t="shared" ca="1" si="129"/>
        <v>5832637096.5117559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5832637096.5117559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24302654.568798982</v>
      </c>
      <c r="L2405" s="455">
        <f t="shared" ca="1" si="129"/>
        <v>5856939751.080555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5856939751.080555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24403915.629502311</v>
      </c>
      <c r="L2406" s="455">
        <f t="shared" ca="1" si="129"/>
        <v>5881343666.7100573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5881343666.7100573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24505598.611291904</v>
      </c>
      <c r="L2407" s="455">
        <f t="shared" ca="1" si="129"/>
        <v>5905849265.3213491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5905849265.3213491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24607705.272172287</v>
      </c>
      <c r="L2408" s="455">
        <f t="shared" ca="1" si="129"/>
        <v>5930456970.5935211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5930456970.5935211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24710237.377473004</v>
      </c>
      <c r="L2409" s="455">
        <f t="shared" ca="1" si="129"/>
        <v>5955167207.970994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5955167207.970994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24813196.69987914</v>
      </c>
      <c r="L2410" s="455">
        <f t="shared" ca="1" si="129"/>
        <v>5979980404.6708727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5979980404.6708727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24916585.019461971</v>
      </c>
      <c r="L2411" s="455">
        <f t="shared" ca="1" si="129"/>
        <v>6004896989.6903343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6004896989.6903343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25020404.123709727</v>
      </c>
      <c r="L2412" s="455">
        <f t="shared" ca="1" si="129"/>
        <v>6029917393.814044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6029917393.814044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25124655.807558518</v>
      </c>
      <c r="L2413" s="455">
        <f t="shared" ca="1" si="129"/>
        <v>6055042049.6216021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6055042049.6216021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25229341.873423342</v>
      </c>
      <c r="L2414" s="455">
        <f t="shared" ca="1" si="129"/>
        <v>6080271391.4950256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6080271391.4950256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25334464.131229274</v>
      </c>
      <c r="L2415" s="455">
        <f t="shared" ca="1" si="129"/>
        <v>6105605855.626255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6105605855.626255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25440024.39844273</v>
      </c>
      <c r="L2416" s="455">
        <f t="shared" ca="1" si="129"/>
        <v>6131045880.0246973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6131045880.0246973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25546024.500102904</v>
      </c>
      <c r="L2417" s="455">
        <f t="shared" ca="1" si="129"/>
        <v>6156591904.5248003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6156591904.5248003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25652466.268853333</v>
      </c>
      <c r="L2418" s="455">
        <f t="shared" ca="1" si="129"/>
        <v>6182244370.7936535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6182244370.7936535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25759351.544973556</v>
      </c>
      <c r="L2419" s="455">
        <f t="shared" ca="1" si="129"/>
        <v>6208003722.3386269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6208003722.3386269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25866682.176410943</v>
      </c>
      <c r="L2420" s="455">
        <f t="shared" ca="1" si="129"/>
        <v>6233870404.5150375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6233870404.5150375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25974460.018812656</v>
      </c>
      <c r="L2421" s="455">
        <f t="shared" ca="1" si="129"/>
        <v>6259844864.5338497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6259844864.5338497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26082686.935557708</v>
      </c>
      <c r="L2422" s="455">
        <f t="shared" ca="1" si="129"/>
        <v>6285927551.4694071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6285927551.4694071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26191364.797789197</v>
      </c>
      <c r="L2423" s="455">
        <f t="shared" ca="1" si="129"/>
        <v>6312118916.2671967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6312118916.2671967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26300495.484446652</v>
      </c>
      <c r="L2424" s="455">
        <f t="shared" ca="1" si="129"/>
        <v>6338419411.7516432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6338419411.7516432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26410080.882298514</v>
      </c>
      <c r="L2425" s="455">
        <f t="shared" ca="1" si="129"/>
        <v>6364829492.6339417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6364829492.6339417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26520122.885974757</v>
      </c>
      <c r="L2426" s="455">
        <f t="shared" ca="1" si="129"/>
        <v>6391349615.5199165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6391349615.5199165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26630623.397999652</v>
      </c>
      <c r="L2427" s="455">
        <f t="shared" ca="1" si="129"/>
        <v>6417980238.9179163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6417980238.9179163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26741584.32882465</v>
      </c>
      <c r="L2428" s="455">
        <f t="shared" ca="1" si="129"/>
        <v>6444721823.2467413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6444721823.2467413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26853007.596861422</v>
      </c>
      <c r="L2429" s="455">
        <f t="shared" ca="1" si="129"/>
        <v>6471574830.8436031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6471574830.8436031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26964895.128515013</v>
      </c>
      <c r="L2430" s="455">
        <f t="shared" ca="1" si="129"/>
        <v>6498539725.9721184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6498539725.9721184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27077248.858217161</v>
      </c>
      <c r="L2431" s="455">
        <f t="shared" ca="1" si="129"/>
        <v>6525616974.8303356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6525616974.8303356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27190070.728459731</v>
      </c>
      <c r="L2432" s="455">
        <f t="shared" ca="1" si="129"/>
        <v>6552807045.558795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6552807045.558795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27303362.68982831</v>
      </c>
      <c r="L2433" s="455">
        <f t="shared" ca="1" si="129"/>
        <v>6580110408.2486229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6580110408.2486229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27417126.701035928</v>
      </c>
      <c r="L2434" s="455">
        <f t="shared" ca="1" si="129"/>
        <v>6607527534.9496584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6607527534.9496584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27531364.728956908</v>
      </c>
      <c r="L2435" s="455">
        <f t="shared" ca="1" si="129"/>
        <v>6635058899.6786156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6635058899.6786156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27646078.748660896</v>
      </c>
      <c r="L2436" s="455">
        <f t="shared" ca="1" si="129"/>
        <v>6662704978.4272766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6662704978.4272766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27761270.743446987</v>
      </c>
      <c r="L2437" s="455">
        <f t="shared" ca="1" si="129"/>
        <v>6690466249.1707239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6690466249.1707239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27876942.704878017</v>
      </c>
      <c r="L2438" s="455">
        <f t="shared" ca="1" si="129"/>
        <v>6718343191.8756018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6718343191.8756018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27993096.632815011</v>
      </c>
      <c r="L2439" s="455">
        <f t="shared" ca="1" si="129"/>
        <v>6746336288.5084171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6746336288.5084171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28109734.535451733</v>
      </c>
      <c r="L2440" s="455">
        <f t="shared" ca="1" si="129"/>
        <v>6774446023.043869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6774446023.043869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28226858.429349452</v>
      </c>
      <c r="L2441" s="455">
        <f t="shared" ca="1" si="129"/>
        <v>6802672881.4732189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6802672881.4732189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28344470.339471746</v>
      </c>
      <c r="L2442" s="455">
        <f t="shared" ca="1" si="129"/>
        <v>6831017351.8126907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6831017351.8126907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28462572.299219541</v>
      </c>
      <c r="L2443" s="455">
        <f t="shared" ca="1" si="129"/>
        <v>6859479924.1119099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6859479924.1119099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28581166.350466296</v>
      </c>
      <c r="L2444" s="455">
        <f t="shared" ca="1" si="129"/>
        <v>6888061090.4623766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6888061090.4623766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28700254.543593235</v>
      </c>
      <c r="L2445" s="455">
        <f t="shared" ca="1" si="129"/>
        <v>6916761345.00597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6916761345.00597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28819838.937524874</v>
      </c>
      <c r="L2446" s="455">
        <f t="shared" ca="1" si="129"/>
        <v>6945581183.9434948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6945581183.9434948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28939921.599764567</v>
      </c>
      <c r="L2447" s="455">
        <f t="shared" ca="1" si="129"/>
        <v>6974521105.5432596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6974521105.5432596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29060504.606430247</v>
      </c>
      <c r="L2448" s="455">
        <f t="shared" ca="1" si="129"/>
        <v>7003581610.1496897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7003581610.1496897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29181590.042290371</v>
      </c>
      <c r="L2449" s="455">
        <f t="shared" ca="1" si="129"/>
        <v>7032763200.1919804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7032763200.1919804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29303180.000799917</v>
      </c>
      <c r="L2450" s="455">
        <f t="shared" ca="1" si="129"/>
        <v>7062066380.1927805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7062066380.1927805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29425276.584136587</v>
      </c>
      <c r="L2451" s="455">
        <f t="shared" ca="1" si="129"/>
        <v>7091491656.7769175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7091491656.7769175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29547881.903237157</v>
      </c>
      <c r="L2452" s="455">
        <f t="shared" ca="1" si="129"/>
        <v>7121039538.6801548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7121039538.6801548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29670998.077833977</v>
      </c>
      <c r="L2453" s="455">
        <f t="shared" ca="1" si="129"/>
        <v>7150710536.7579889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7150710536.7579889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29794627.236491624</v>
      </c>
      <c r="L2454" s="455">
        <f t="shared" ca="1" si="129"/>
        <v>7180505163.9944801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7180505163.9944801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29918771.516643666</v>
      </c>
      <c r="L2455" s="455">
        <f t="shared" ca="1" si="129"/>
        <v>7210423935.5111237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7210423935.5111237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30043433.064629681</v>
      </c>
      <c r="L2456" s="455">
        <f t="shared" ca="1" si="129"/>
        <v>7240467368.5757532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7240467368.5757532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30168614.035732303</v>
      </c>
      <c r="L2457" s="455">
        <f t="shared" ca="1" si="129"/>
        <v>7270635982.6114855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7270635982.6114855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30294316.594214521</v>
      </c>
      <c r="L2458" s="455">
        <f t="shared" ca="1" si="129"/>
        <v>7300930299.2056999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7300930299.2056999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30420542.913357083</v>
      </c>
      <c r="L2459" s="455">
        <f t="shared" ca="1" si="129"/>
        <v>7331350842.1190567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7331350842.1190567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30547295.175496064</v>
      </c>
      <c r="L2460" s="455">
        <f t="shared" ca="1" si="129"/>
        <v>7361898137.2945528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7361898137.2945528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30674575.572060633</v>
      </c>
      <c r="L2461" s="455">
        <f t="shared" ca="1" si="129"/>
        <v>7392572712.8666134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7392572712.8666134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30802386.303610887</v>
      </c>
      <c r="L2462" s="455">
        <f t="shared" ca="1" si="129"/>
        <v>7423375099.1702242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7423375099.1702242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30930729.579875931</v>
      </c>
      <c r="L2463" s="455">
        <f t="shared" ca="1" si="129"/>
        <v>7454305828.7501001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7454305828.7501001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31059607.619792078</v>
      </c>
      <c r="L2464" s="455">
        <f t="shared" ca="1" si="129"/>
        <v>7485365436.3698921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7485365436.3698921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31189022.651541218</v>
      </c>
      <c r="L2465" s="455">
        <f t="shared" ca="1" si="129"/>
        <v>7516554459.0214329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7516554459.0214329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31318976.912589304</v>
      </c>
      <c r="L2466" s="455">
        <f t="shared" ca="1" si="129"/>
        <v>7547873435.9340219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7547873435.9340219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31449472.649725091</v>
      </c>
      <c r="L2467" s="455">
        <f t="shared" ca="1" si="129"/>
        <v>7579322908.5837469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7579322908.5837469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31580512.119098946</v>
      </c>
      <c r="L2468" s="455">
        <f t="shared" ca="1" si="129"/>
        <v>7610903420.7028456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7610903420.7028456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31712097.586261861</v>
      </c>
      <c r="L2469" s="455">
        <f t="shared" ca="1" si="129"/>
        <v>7642615518.2891073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7642615518.2891073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31844231.326204617</v>
      </c>
      <c r="L2470" s="455">
        <f t="shared" ca="1" si="129"/>
        <v>7674459749.6153116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7674459749.6153116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31976915.623397134</v>
      </c>
      <c r="L2471" s="455">
        <f t="shared" ca="1" si="129"/>
        <v>7706436665.2387085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7706436665.2387085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32110152.771827951</v>
      </c>
      <c r="L2472" s="455">
        <f t="shared" ca="1" si="129"/>
        <v>7738546818.0105362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7738546818.0105362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32243945.075043902</v>
      </c>
      <c r="L2473" s="455">
        <f t="shared" ca="1" si="129"/>
        <v>7770790763.0855799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7770790763.0855799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32378294.84618992</v>
      </c>
      <c r="L2474" s="455">
        <f t="shared" ca="1" si="129"/>
        <v>7803169057.9317694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7803169057.9317694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32513204.40804904</v>
      </c>
      <c r="L2475" s="455">
        <f t="shared" ca="1" si="129"/>
        <v>7835682262.339818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7835682262.339818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32648676.093082577</v>
      </c>
      <c r="L2476" s="455">
        <f t="shared" ca="1" si="129"/>
        <v>7868330938.4329004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7868330938.4329004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32784712.243470419</v>
      </c>
      <c r="L2477" s="455">
        <f t="shared" ca="1" si="129"/>
        <v>7901115650.6763706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7901115650.6763706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32921315.211151544</v>
      </c>
      <c r="L2478" s="455">
        <f t="shared" ca="1" si="129"/>
        <v>7934036965.8875217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7934036965.8875217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33058487.357864678</v>
      </c>
      <c r="L2479" s="455">
        <f t="shared" ca="1" si="129"/>
        <v>7967095453.2453861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7967095453.2453861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33196231.055189107</v>
      </c>
      <c r="L2480" s="455">
        <f t="shared" ca="1" si="129"/>
        <v>8000291684.3005753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8000291684.3005753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33334548.684585731</v>
      </c>
      <c r="L2481" s="455">
        <f t="shared" ca="1" si="129"/>
        <v>8033626232.9851608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8033626232.9851608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33473442.637438167</v>
      </c>
      <c r="L2482" s="455">
        <f t="shared" ca="1" si="129"/>
        <v>8067099675.6225986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8067099675.6225986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33612915.315094158</v>
      </c>
      <c r="L2483" s="455">
        <f t="shared" ca="1" si="129"/>
        <v>8100712590.9376926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8100712590.9376926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33752969.128907047</v>
      </c>
      <c r="L2484" s="455">
        <f t="shared" ca="1" si="129"/>
        <v>8134465560.0665998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8134465560.0665998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33893606.500277497</v>
      </c>
      <c r="L2485" s="455">
        <f t="shared" ca="1" si="129"/>
        <v>8168359166.5668774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8168359166.5668774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34034829.860695317</v>
      </c>
      <c r="L2486" s="455">
        <f t="shared" ca="1" si="129"/>
        <v>8202393996.4275723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8202393996.4275723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34176641.651781552</v>
      </c>
      <c r="L2487" s="455">
        <f t="shared" ca="1" si="129"/>
        <v>8236570638.0793533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8236570638.0793533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34319044.325330637</v>
      </c>
      <c r="L2488" s="455">
        <f t="shared" ca="1" si="129"/>
        <v>8270889682.4046841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8270889682.4046841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34462040.343352847</v>
      </c>
      <c r="L2489" s="455">
        <f t="shared" ca="1" si="129"/>
        <v>8305351722.7480373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8305351722.7480373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34605632.178116821</v>
      </c>
      <c r="L2490" s="455">
        <f t="shared" ca="1" si="129"/>
        <v>8339957354.9261541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8339957354.9261541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34749822.312192306</v>
      </c>
      <c r="L2491" s="455">
        <f t="shared" ca="1" si="129"/>
        <v>8374707177.2383461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8374707177.2383461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34894613.238493107</v>
      </c>
      <c r="L2492" s="455">
        <f t="shared" ca="1" si="129"/>
        <v>8409601790.4768391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8409601790.4768391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35040007.46032016</v>
      </c>
      <c r="L2493" s="455">
        <f t="shared" ca="1" si="129"/>
        <v>8444641797.9371595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8444641797.9371595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35186007.491404831</v>
      </c>
      <c r="L2494" s="455">
        <f t="shared" ca="1" si="129"/>
        <v>8479827805.4285641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8479827805.4285641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35332615.855952352</v>
      </c>
      <c r="L2495" s="455">
        <f t="shared" ca="1" si="129"/>
        <v>8515160421.2845163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8515160421.2845163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35479835.088685483</v>
      </c>
      <c r="L2496" s="455">
        <f t="shared" ca="1" si="129"/>
        <v>8550640256.3732014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8550640256.3732014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35627667.734888338</v>
      </c>
      <c r="L2497" s="455">
        <f t="shared" ca="1" si="129"/>
        <v>8586267924.1080894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8586267924.1080894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35776116.350450374</v>
      </c>
      <c r="L2498" s="455">
        <f t="shared" ca="1" si="129"/>
        <v>8622044040.45854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8622044040.45854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35925183.501910582</v>
      </c>
      <c r="L2499" s="455">
        <f t="shared" ca="1" si="129"/>
        <v>8657969223.9604511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8657969223.9604511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36074871.766501881</v>
      </c>
      <c r="L2500" s="455">
        <f t="shared" ca="1" si="129"/>
        <v>8694044095.7269535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8694044095.7269535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36225183.732195638</v>
      </c>
      <c r="L2501" s="455">
        <f t="shared" ca="1" si="129"/>
        <v>8730269279.4591484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8730269279.4591484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36376121.997746453</v>
      </c>
      <c r="L2502" s="455">
        <f t="shared" ca="1" si="129"/>
        <v>8766645401.4568939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8766645401.4568939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36527689.172737055</v>
      </c>
      <c r="L2503" s="455">
        <f t="shared" ca="1" si="129"/>
        <v>8803173090.629631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8803173090.629631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36679887.877623461</v>
      </c>
      <c r="L2504" s="455">
        <f t="shared" ca="1" si="129"/>
        <v>8839852978.5072536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8839852978.5072536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36832720.743780226</v>
      </c>
      <c r="L2505" s="455">
        <f t="shared" ca="1" si="129"/>
        <v>8876685699.2510338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8876685699.2510338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36986190.413545974</v>
      </c>
      <c r="L2506" s="455">
        <f t="shared" ca="1" si="129"/>
        <v>8913671889.6645794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8913671889.6645794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37140299.540269077</v>
      </c>
      <c r="L2507" s="455">
        <f t="shared" ca="1" si="129"/>
        <v>8950812189.2048492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8950812189.2048492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37295050.78835354</v>
      </c>
      <c r="L2508" s="455">
        <f t="shared" ca="1" si="129"/>
        <v>8988107239.9932022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8988107239.9932022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37450446.833305009</v>
      </c>
      <c r="L2509" s="455">
        <f t="shared" ca="1" si="129"/>
        <v>9025557686.8265076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9025557686.8265076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37606490.361777112</v>
      </c>
      <c r="L2510" s="455">
        <f t="shared" ca="1" si="129"/>
        <v>9063164177.1882839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9063164177.1882839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37763184.071617849</v>
      </c>
      <c r="L2511" s="455">
        <f t="shared" ca="1" si="129"/>
        <v>9100927361.259901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9100927361.259901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37920530.671916254</v>
      </c>
      <c r="L2512" s="455">
        <f t="shared" ca="1" si="129"/>
        <v>9138847891.931818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9138847891.931818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38078532.883049242</v>
      </c>
      <c r="L2513" s="455">
        <f t="shared" ca="1" si="129"/>
        <v>9176926424.814867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9176926424.814867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38237193.436728612</v>
      </c>
      <c r="L2514" s="455">
        <f t="shared" ca="1" si="129"/>
        <v>9215163618.2515965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9215163618.2515965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38396515.076048315</v>
      </c>
      <c r="L2515" s="455">
        <f t="shared" ca="1" si="129"/>
        <v>9253560133.3276443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9253560133.3276443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38556500.555531852</v>
      </c>
      <c r="L2516" s="455">
        <f t="shared" ca="1" si="129"/>
        <v>9292116633.8831768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9292116633.8831768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38717152.641179904</v>
      </c>
      <c r="L2517" s="455">
        <f t="shared" ca="1" si="129"/>
        <v>9330833786.5243568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9330833786.5243568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38878474.11051815</v>
      </c>
      <c r="L2518" s="455">
        <f t="shared" ca="1" si="129"/>
        <v>9369712260.6348743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9369712260.6348743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39040467.752645306</v>
      </c>
      <c r="L2519" s="455">
        <f t="shared" ca="1" si="129"/>
        <v>9408752728.3875198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9408752728.3875198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39203136.368281335</v>
      </c>
      <c r="L2520" s="455">
        <f t="shared" ca="1" si="129"/>
        <v>9447955864.7558002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9447955864.7558002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39366482.769815832</v>
      </c>
      <c r="L2521" s="455">
        <f t="shared" ca="1" si="129"/>
        <v>9487322347.5256157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9487322347.5256157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39530509.78135673</v>
      </c>
      <c r="L2522" s="455">
        <f t="shared" ca="1" si="129"/>
        <v>9526852857.3069725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9526852857.3069725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39695220.238779053</v>
      </c>
      <c r="L2523" s="455">
        <f t="shared" ca="1" si="129"/>
        <v>9566548077.5457516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9566548077.5457516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39860616.989773966</v>
      </c>
      <c r="L2524" s="455">
        <f t="shared" ca="1" si="129"/>
        <v>9606408694.5355263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9606408694.5355263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40026702.893898025</v>
      </c>
      <c r="L2525" s="455">
        <f t="shared" ca="1" si="129"/>
        <v>9646435397.4294243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9646435397.4294243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40193480.822622597</v>
      </c>
      <c r="L2526" s="455">
        <f t="shared" ca="1" si="129"/>
        <v>9686628878.2520466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9686628878.2520466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40360953.659383528</v>
      </c>
      <c r="L2527" s="455">
        <f t="shared" ca="1" si="129"/>
        <v>9726989831.9114304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9726989831.9114304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40529124.299630962</v>
      </c>
      <c r="L2528" s="455">
        <f t="shared" ca="1" si="129"/>
        <v>9767518956.2110615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9767518956.2110615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40697995.65087942</v>
      </c>
      <c r="L2529" s="455">
        <f t="shared" ca="1" si="129"/>
        <v>9808216951.8619404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9808216951.8619404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40867570.632758081</v>
      </c>
      <c r="L2530" s="455">
        <f t="shared" ca="1" si="129"/>
        <v>9849084522.4946976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9849084522.4946976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41037852.177061237</v>
      </c>
      <c r="L2531" s="455">
        <f t="shared" ca="1" si="129"/>
        <v>9890122374.6717587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9890122374.6717587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41208843.227798991</v>
      </c>
      <c r="L2532" s="455">
        <f t="shared" ca="1" si="129"/>
        <v>9931331217.8995571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9931331217.8995571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41380546.741248153</v>
      </c>
      <c r="L2533" s="455">
        <f t="shared" ca="1" si="129"/>
        <v>9972711764.6408062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9972711764.6408062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41552965.686003357</v>
      </c>
      <c r="L2534" s="455">
        <f t="shared" ca="1" si="129"/>
        <v>10014264730.326809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10014264730.326809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41726103.04302837</v>
      </c>
      <c r="L2535" s="455">
        <f t="shared" ca="1" si="129"/>
        <v>10055990833.369837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10055990833.369837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41899961.805707656</v>
      </c>
      <c r="L2536" s="455">
        <f t="shared" ca="1" si="129"/>
        <v>10097890795.175545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10097890795.175545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42074544.979898103</v>
      </c>
      <c r="L2537" s="455">
        <f t="shared" ca="1" si="129"/>
        <v>10139965340.155443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10139965340.155443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42249855.583981015</v>
      </c>
      <c r="L2538" s="455">
        <f t="shared" ca="1" si="129"/>
        <v>10182215195.739424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10182215195.739424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42425896.648914263</v>
      </c>
      <c r="L2539" s="455">
        <f t="shared" ca="1" si="129"/>
        <v>10224641092.388338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10224641092.388338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42602671.218284741</v>
      </c>
      <c r="L2540" s="455">
        <f t="shared" ca="1" si="129"/>
        <v>10267243763.606623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10267243763.606623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42780182.348360926</v>
      </c>
      <c r="L2541" s="455">
        <f t="shared" ca="1" si="129"/>
        <v>10310023945.954983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10310023945.954983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42958433.108145759</v>
      </c>
      <c r="L2542" s="455">
        <f t="shared" ca="1" si="129"/>
        <v>10352982379.063129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10352982379.063129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43137426.579429708</v>
      </c>
      <c r="L2543" s="455">
        <f t="shared" ca="1" si="129"/>
        <v>10396119805.642559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10396119805.642559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43317165.856843993</v>
      </c>
      <c r="L2544" s="455">
        <f t="shared" ca="1" si="129"/>
        <v>10439436971.499403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10439436971.499403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43497654.047914177</v>
      </c>
      <c r="L2545" s="455">
        <f t="shared" ca="1" si="129"/>
        <v>10482934625.547318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10482934625.547318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43678894.273113824</v>
      </c>
      <c r="L2546" s="455">
        <f t="shared" ca="1" si="129"/>
        <v>10526613519.820431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10526613519.820431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43860889.665918462</v>
      </c>
      <c r="L2547" s="455">
        <f t="shared" ca="1" si="129"/>
        <v>10570474409.486349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10570474409.486349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44043643.372859791</v>
      </c>
      <c r="L2548" s="455">
        <f t="shared" ca="1" si="129"/>
        <v>10614518052.859209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10614518052.859209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44227158.553580038</v>
      </c>
      <c r="L2549" s="455">
        <f t="shared" ca="1" si="129"/>
        <v>10658745211.412788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10658745211.412788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44411438.380886614</v>
      </c>
      <c r="L2550" s="455">
        <f t="shared" ca="1" si="129"/>
        <v>10703156649.793674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10703156649.793674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44596486.040806979</v>
      </c>
      <c r="L2551" s="455">
        <f t="shared" ca="1" si="129"/>
        <v>10747753135.834482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10747753135.834482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44782304.732643679</v>
      </c>
      <c r="L2552" s="455">
        <f t="shared" ca="1" si="129"/>
        <v>10792535440.567125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10792535440.567125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44968897.66902969</v>
      </c>
      <c r="L2553" s="455">
        <f t="shared" ca="1" si="129"/>
        <v>10837504338.236155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10837504338.236155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45156268.075983979</v>
      </c>
      <c r="L2554" s="455">
        <f t="shared" ca="1" si="129"/>
        <v>10882660606.312138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10882660606.312138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45344419.192967236</v>
      </c>
      <c r="L2555" s="455">
        <f t="shared" ca="1" si="129"/>
        <v>10928005025.505104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10928005025.505104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45533354.272937931</v>
      </c>
      <c r="L2556" s="455">
        <f t="shared" ca="1" si="129"/>
        <v>10973538379.778042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10973538379.778042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45723076.58240851</v>
      </c>
      <c r="L2557" s="455">
        <f t="shared" ca="1" si="129"/>
        <v>11019261456.360451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11019261456.360451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45913589.401501879</v>
      </c>
      <c r="L2558" s="455">
        <f t="shared" ref="L2558:L2812" ca="1" si="134">I2558-J2558+K2558</f>
        <v>11065175045.761953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11065175045.761953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46104896.02400814</v>
      </c>
      <c r="L2559" s="455">
        <f t="shared" ca="1" si="134"/>
        <v>11111279941.785961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11111279941.785961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46296999.757441506</v>
      </c>
      <c r="L2560" s="455">
        <f t="shared" ca="1" si="134"/>
        <v>11157576941.543402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11157576941.543402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46489903.923097506</v>
      </c>
      <c r="L2561" s="455">
        <f t="shared" ca="1" si="134"/>
        <v>11204066845.466499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11204066845.466499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46683611.856110416</v>
      </c>
      <c r="L2562" s="455">
        <f t="shared" ca="1" si="134"/>
        <v>11250750457.322609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11250750457.322609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46878126.905510873</v>
      </c>
      <c r="L2563" s="455">
        <f t="shared" ca="1" si="134"/>
        <v>11297628584.228119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11297628584.228119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47073452.43428383</v>
      </c>
      <c r="L2564" s="455">
        <f t="shared" ca="1" si="134"/>
        <v>11344702036.662403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11344702036.662403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47269591.819426678</v>
      </c>
      <c r="L2565" s="455">
        <f t="shared" ca="1" si="134"/>
        <v>11391971628.481831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11391971628.481831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47466548.452007629</v>
      </c>
      <c r="L2566" s="455">
        <f t="shared" ca="1" si="134"/>
        <v>11439438176.933838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11439438176.933838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47664325.737224326</v>
      </c>
      <c r="L2567" s="455">
        <f t="shared" ca="1" si="134"/>
        <v>11487102502.671062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11487102502.671062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47862927.09446276</v>
      </c>
      <c r="L2568" s="455">
        <f t="shared" ca="1" si="134"/>
        <v>11534965429.765526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11534965429.765526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48062355.957356356</v>
      </c>
      <c r="L2569" s="455">
        <f t="shared" ca="1" si="134"/>
        <v>11583027785.722881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11583027785.722881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48262615.773845337</v>
      </c>
      <c r="L2570" s="455">
        <f t="shared" ca="1" si="134"/>
        <v>11631290401.496727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11631290401.496727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48463710.006236359</v>
      </c>
      <c r="L2571" s="455">
        <f t="shared" ca="1" si="134"/>
        <v>11679754111.502964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11679754111.502964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48665642.131262347</v>
      </c>
      <c r="L2572" s="455">
        <f t="shared" ca="1" si="134"/>
        <v>11728419753.634226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11728419753.634226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48868415.640142605</v>
      </c>
      <c r="L2573" s="455">
        <f t="shared" ca="1" si="134"/>
        <v>11777288169.274368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11777288169.274368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49072034.038643204</v>
      </c>
      <c r="L2574" s="455">
        <f t="shared" ca="1" si="134"/>
        <v>11826360203.313011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11826360203.313011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49276500.847137548</v>
      </c>
      <c r="L2575" s="455">
        <f t="shared" ca="1" si="134"/>
        <v>11875636704.160149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11875636704.160149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49481819.600667283</v>
      </c>
      <c r="L2576" s="455">
        <f t="shared" ca="1" si="134"/>
        <v>11925118523.760817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11925118523.760817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49687993.849003404</v>
      </c>
      <c r="L2577" s="455">
        <f t="shared" ca="1" si="134"/>
        <v>11974806517.609819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11974806517.609819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49895027.156707577</v>
      </c>
      <c r="L2578" s="455">
        <f t="shared" ca="1" si="134"/>
        <v>12024701544.766527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12024701544.766527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50102923.103193864</v>
      </c>
      <c r="L2579" s="455">
        <f t="shared" ca="1" si="134"/>
        <v>12074804467.86972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12074804467.86972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50311685.282790504</v>
      </c>
      <c r="L2580" s="455">
        <f t="shared" ca="1" si="134"/>
        <v>12125116153.152512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12125116153.152512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50521317.304802135</v>
      </c>
      <c r="L2581" s="455">
        <f t="shared" ca="1" si="134"/>
        <v>12175637470.457314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12175637470.457314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50731822.793572143</v>
      </c>
      <c r="L2582" s="455">
        <f t="shared" ca="1" si="134"/>
        <v>12226369293.250885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12226369293.250885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50943205.388545357</v>
      </c>
      <c r="L2583" s="455">
        <f t="shared" ca="1" si="134"/>
        <v>12277312498.639431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12277312498.639431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51155468.744330965</v>
      </c>
      <c r="L2584" s="455">
        <f t="shared" ca="1" si="134"/>
        <v>12328467967.383762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12328467967.383762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51368616.530765675</v>
      </c>
      <c r="L2585" s="455">
        <f t="shared" ca="1" si="134"/>
        <v>12379836583.914528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12379836583.914528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51582652.4329772</v>
      </c>
      <c r="L2586" s="455">
        <f t="shared" ca="1" si="134"/>
        <v>12431419236.347506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12431419236.347506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51797580.151447937</v>
      </c>
      <c r="L2587" s="455">
        <f t="shared" ca="1" si="134"/>
        <v>12483216816.498953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12483216816.498953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52013403.402078971</v>
      </c>
      <c r="L2588" s="455">
        <f t="shared" ca="1" si="134"/>
        <v>12535230219.901031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12535230219.901031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52230125.916254297</v>
      </c>
      <c r="L2589" s="455">
        <f t="shared" ca="1" si="134"/>
        <v>12587460345.817286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12587460345.817286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52447751.440905355</v>
      </c>
      <c r="L2590" s="455">
        <f t="shared" ca="1" si="134"/>
        <v>12639908097.25819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12639908097.25819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52666283.738575794</v>
      </c>
      <c r="L2591" s="455">
        <f t="shared" ca="1" si="134"/>
        <v>12692574380.996765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12692574380.996765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52885726.58748652</v>
      </c>
      <c r="L2592" s="455">
        <f t="shared" ca="1" si="134"/>
        <v>12745460107.584251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12745460107.584251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53106083.781601049</v>
      </c>
      <c r="L2593" s="455">
        <f t="shared" ca="1" si="134"/>
        <v>12798566191.365852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12798566191.365852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53327359.130691051</v>
      </c>
      <c r="L2594" s="455">
        <f t="shared" ca="1" si="134"/>
        <v>12851893550.496544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12851893550.496544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53549556.460402265</v>
      </c>
      <c r="L2595" s="455">
        <f t="shared" ca="1" si="134"/>
        <v>12905443106.956945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12905443106.956945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53772679.612320602</v>
      </c>
      <c r="L2596" s="455">
        <f t="shared" ca="1" si="134"/>
        <v>12959215786.569265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12959215786.569265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53996732.444038607</v>
      </c>
      <c r="L2597" s="455">
        <f t="shared" ca="1" si="134"/>
        <v>13013212519.013304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13013212519.013304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54221718.829222098</v>
      </c>
      <c r="L2598" s="455">
        <f t="shared" ca="1" si="134"/>
        <v>13067434237.842525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13067434237.842525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54447642.657677189</v>
      </c>
      <c r="L2599" s="455">
        <f t="shared" ca="1" si="134"/>
        <v>13121881880.500202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13121881880.500202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54674507.835417509</v>
      </c>
      <c r="L2600" s="455">
        <f t="shared" ca="1" si="134"/>
        <v>13176556388.335619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13176556388.335619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54902318.284731746</v>
      </c>
      <c r="L2601" s="455">
        <f t="shared" ca="1" si="134"/>
        <v>13231458706.62035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13231458706.62035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55131077.944251455</v>
      </c>
      <c r="L2602" s="455">
        <f t="shared" ca="1" si="134"/>
        <v>13286589784.564602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13286589784.564602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55360790.769019172</v>
      </c>
      <c r="L2603" s="455">
        <f t="shared" ca="1" si="134"/>
        <v>13341950575.333622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13341950575.333622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55591460.730556756</v>
      </c>
      <c r="L2604" s="455">
        <f t="shared" ca="1" si="134"/>
        <v>13397542036.064178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13397542036.064178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55823091.816934079</v>
      </c>
      <c r="L2605" s="455">
        <f t="shared" ca="1" si="134"/>
        <v>13453365127.881113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13453365127.881113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56055688.032837972</v>
      </c>
      <c r="L2606" s="455">
        <f t="shared" ca="1" si="134"/>
        <v>13509420815.913952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13509420815.913952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56289253.399641477</v>
      </c>
      <c r="L2607" s="455">
        <f t="shared" ca="1" si="134"/>
        <v>13565710069.313593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13565710069.313593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56523791.955473304</v>
      </c>
      <c r="L2608" s="455">
        <f t="shared" ca="1" si="134"/>
        <v>13622233861.269066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13622233861.269066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56759307.755287774</v>
      </c>
      <c r="L2609" s="455">
        <f t="shared" ca="1" si="134"/>
        <v>13678993169.024353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13678993169.024353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56995804.870934807</v>
      </c>
      <c r="L2610" s="455">
        <f t="shared" ca="1" si="134"/>
        <v>13735988973.895288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13735988973.895288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57233287.391230367</v>
      </c>
      <c r="L2611" s="455">
        <f t="shared" ca="1" si="134"/>
        <v>13793222261.286518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13793222261.286518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57471759.422027156</v>
      </c>
      <c r="L2612" s="455">
        <f t="shared" ca="1" si="134"/>
        <v>13850694020.708546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13850694020.708546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57711225.086285599</v>
      </c>
      <c r="L2613" s="455">
        <f t="shared" ca="1" si="134"/>
        <v>13908405245.794832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13908405245.794832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57951688.524145134</v>
      </c>
      <c r="L2614" s="455">
        <f t="shared" ca="1" si="134"/>
        <v>13966356934.318977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13966356934.318977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58193153.892995745</v>
      </c>
      <c r="L2615" s="455">
        <f t="shared" ca="1" si="134"/>
        <v>14024550088.211973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14024550088.211973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58435625.367549896</v>
      </c>
      <c r="L2616" s="455">
        <f t="shared" ca="1" si="134"/>
        <v>14082985713.579523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14082985713.579523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58679107.139914669</v>
      </c>
      <c r="L2617" s="455">
        <f t="shared" ca="1" si="134"/>
        <v>14141664820.719439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14141664820.719439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58923603.419664331</v>
      </c>
      <c r="L2618" s="455">
        <f t="shared" ca="1" si="134"/>
        <v>14200588424.139103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14200588424.139103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59169118.433912925</v>
      </c>
      <c r="L2619" s="455">
        <f t="shared" ca="1" si="134"/>
        <v>14259757542.573015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14259757542.573015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59415656.427387558</v>
      </c>
      <c r="L2620" s="455">
        <f t="shared" ca="1" si="134"/>
        <v>14319173199.000402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14319173199.000402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59663221.662501678</v>
      </c>
      <c r="L2621" s="455">
        <f t="shared" ca="1" si="134"/>
        <v>14378836420.662905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14378836420.662905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59911818.419428773</v>
      </c>
      <c r="L2622" s="455">
        <f t="shared" ca="1" si="134"/>
        <v>14438748239.082333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14438748239.082333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60161450.996176377</v>
      </c>
      <c r="L2623" s="455">
        <f t="shared" ca="1" si="134"/>
        <v>14498909690.078508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14498909690.078508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60412123.708660461</v>
      </c>
      <c r="L2624" s="455">
        <f t="shared" ca="1" si="134"/>
        <v>14559321813.787169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14559321813.787169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60663840.89077986</v>
      </c>
      <c r="L2625" s="455">
        <f t="shared" ca="1" si="134"/>
        <v>14619985654.677948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14619985654.677948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60916606.894491449</v>
      </c>
      <c r="L2626" s="455">
        <f t="shared" ca="1" si="134"/>
        <v>14680902261.572439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14680902261.572439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61170426.08988516</v>
      </c>
      <c r="L2627" s="455">
        <f t="shared" ca="1" si="134"/>
        <v>14742072687.662325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14742072687.662325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61425302.865259685</v>
      </c>
      <c r="L2628" s="455">
        <f t="shared" ca="1" si="134"/>
        <v>14803497990.527584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14803497990.527584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61681241.627198264</v>
      </c>
      <c r="L2629" s="455">
        <f t="shared" ca="1" si="134"/>
        <v>14865179232.154783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14865179232.154783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61938246.800644927</v>
      </c>
      <c r="L2630" s="455">
        <f t="shared" ca="1" si="134"/>
        <v>14927117478.955429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14927117478.955429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62196322.828980945</v>
      </c>
      <c r="L2631" s="455">
        <f t="shared" ca="1" si="134"/>
        <v>14989313801.78441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14989313801.78441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62455474.17410171</v>
      </c>
      <c r="L2632" s="455">
        <f t="shared" ca="1" si="134"/>
        <v>15051769275.958511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15051769275.958511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62715705.316493794</v>
      </c>
      <c r="L2633" s="455">
        <f t="shared" ca="1" si="134"/>
        <v>15114484981.275005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15114484981.275005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62977020.755312525</v>
      </c>
      <c r="L2634" s="455">
        <f t="shared" ca="1" si="134"/>
        <v>15177462002.030317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15177462002.030317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63239425.008459657</v>
      </c>
      <c r="L2635" s="455">
        <f t="shared" ca="1" si="134"/>
        <v>15240701427.038776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15240701427.038776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63502922.61266157</v>
      </c>
      <c r="L2636" s="455">
        <f t="shared" ca="1" si="134"/>
        <v>15304204349.651438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15304204349.651438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63767518.123547651</v>
      </c>
      <c r="L2637" s="455">
        <f t="shared" ca="1" si="134"/>
        <v>15367971867.774986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15367971867.774986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64033216.115729116</v>
      </c>
      <c r="L2638" s="455">
        <f t="shared" ca="1" si="134"/>
        <v>15432005083.890715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15432005083.890715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64300021.182877988</v>
      </c>
      <c r="L2639" s="455">
        <f t="shared" ca="1" si="134"/>
        <v>15496305105.073593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15496305105.073593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64567937.937806636</v>
      </c>
      <c r="L2640" s="455">
        <f t="shared" ca="1" si="134"/>
        <v>15560873043.0114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15560873043.0114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64836971.0125475</v>
      </c>
      <c r="L2641" s="455">
        <f t="shared" ca="1" si="134"/>
        <v>15625710014.023949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15625710014.023949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65107125.058433115</v>
      </c>
      <c r="L2642" s="455">
        <f t="shared" ca="1" si="134"/>
        <v>15690817139.082382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15690817139.082382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65378404.7461766</v>
      </c>
      <c r="L2643" s="455">
        <f t="shared" ca="1" si="134"/>
        <v>15756195543.828558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15756195543.828558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65650814.765952326</v>
      </c>
      <c r="L2644" s="455">
        <f t="shared" ca="1" si="134"/>
        <v>15821846358.594511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15821846358.594511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65924359.827477127</v>
      </c>
      <c r="L2645" s="455">
        <f t="shared" ca="1" si="134"/>
        <v>15887770718.421988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15887770718.421988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66199044.660091616</v>
      </c>
      <c r="L2646" s="455">
        <f t="shared" ca="1" si="134"/>
        <v>15953969763.082079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15953969763.082079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66474874.012841992</v>
      </c>
      <c r="L2647" s="455">
        <f t="shared" ca="1" si="134"/>
        <v>16020444637.094921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16020444637.094921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66751852.654562175</v>
      </c>
      <c r="L2648" s="455">
        <f t="shared" ca="1" si="134"/>
        <v>16087196489.749483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16087196489.749483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67029985.373956189</v>
      </c>
      <c r="L2649" s="455">
        <f t="shared" ca="1" si="134"/>
        <v>16154226475.12344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16154226475.12344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67309276.979680985</v>
      </c>
      <c r="L2650" s="455">
        <f t="shared" ca="1" si="134"/>
        <v>16221535752.103121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16221535752.103121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67589732.300429672</v>
      </c>
      <c r="L2651" s="455">
        <f t="shared" ca="1" si="134"/>
        <v>16289125484.403551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16289125484.403551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67871356.185014799</v>
      </c>
      <c r="L2652" s="455">
        <f t="shared" ca="1" si="134"/>
        <v>16356996840.588566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16356996840.588566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68154153.502452359</v>
      </c>
      <c r="L2653" s="455">
        <f t="shared" ca="1" si="134"/>
        <v>16425150994.091019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16425150994.091019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68438129.142045915</v>
      </c>
      <c r="L2654" s="455">
        <f t="shared" ca="1" si="134"/>
        <v>16493589123.233065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16493589123.233065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68723288.013471097</v>
      </c>
      <c r="L2655" s="455">
        <f t="shared" ca="1" si="134"/>
        <v>16562312411.246536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16562312411.246536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69009635.046860561</v>
      </c>
      <c r="L2656" s="455">
        <f t="shared" ca="1" si="134"/>
        <v>16631322046.293396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16631322046.293396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69297175.192889154</v>
      </c>
      <c r="L2657" s="455">
        <f t="shared" ca="1" si="134"/>
        <v>16700619221.486284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16700619221.486284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69585913.422859505</v>
      </c>
      <c r="L2658" s="455">
        <f t="shared" ca="1" si="134"/>
        <v>16770205134.909143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16770205134.909143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69875854.728788108</v>
      </c>
      <c r="L2659" s="455">
        <f t="shared" ca="1" si="134"/>
        <v>16840080989.637932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16840080989.637932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70167004.123491392</v>
      </c>
      <c r="L2660" s="455">
        <f t="shared" ca="1" si="134"/>
        <v>16910247993.761423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16910247993.761423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70459366.640672594</v>
      </c>
      <c r="L2661" s="455">
        <f t="shared" ca="1" si="134"/>
        <v>16980707360.402096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16980707360.402096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70752947.335008726</v>
      </c>
      <c r="L2662" s="455">
        <f t="shared" ca="1" si="134"/>
        <v>17051460307.737104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17051460307.737104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71047751.282237932</v>
      </c>
      <c r="L2663" s="455">
        <f t="shared" ca="1" si="134"/>
        <v>17122508059.019342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17122508059.019342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71343783.579247266</v>
      </c>
      <c r="L2664" s="455">
        <f t="shared" ca="1" si="134"/>
        <v>17193851842.598591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17193851842.598591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71641049.344160795</v>
      </c>
      <c r="L2665" s="455">
        <f t="shared" ca="1" si="134"/>
        <v>17265492891.942753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17265492891.942753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71939553.716428131</v>
      </c>
      <c r="L2666" s="455">
        <f t="shared" ca="1" si="134"/>
        <v>17337432445.65918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17337432445.65918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72239301.856913254</v>
      </c>
      <c r="L2667" s="455">
        <f t="shared" ca="1" si="134"/>
        <v>17409671747.516094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17409671747.516094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72540298.947983727</v>
      </c>
      <c r="L2668" s="455">
        <f t="shared" ca="1" si="134"/>
        <v>17482212046.464077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17482212046.464077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72842550.193600327</v>
      </c>
      <c r="L2669" s="455">
        <f t="shared" ca="1" si="134"/>
        <v>17555054596.657677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17555054596.657677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73146060.819406986</v>
      </c>
      <c r="L2670" s="455">
        <f t="shared" ca="1" si="134"/>
        <v>17628200657.477085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17628200657.477085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73450836.072821185</v>
      </c>
      <c r="L2671" s="455">
        <f t="shared" ca="1" si="134"/>
        <v>17701651493.549908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17701651493.549908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73756881.223124608</v>
      </c>
      <c r="L2672" s="455">
        <f t="shared" ca="1" si="134"/>
        <v>17775408374.773033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17775408374.773033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74064201.561554298</v>
      </c>
      <c r="L2673" s="455">
        <f t="shared" ca="1" si="134"/>
        <v>17849472576.334587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17849472576.334587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74372802.401394114</v>
      </c>
      <c r="L2674" s="455">
        <f t="shared" ca="1" si="134"/>
        <v>17923845378.735981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17923845378.735981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74682689.078066587</v>
      </c>
      <c r="L2675" s="455">
        <f t="shared" ca="1" si="134"/>
        <v>17998528067.814049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17998528067.814049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74993866.949225202</v>
      </c>
      <c r="L2676" s="455">
        <f t="shared" ca="1" si="134"/>
        <v>18073521934.763275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18073521934.763275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75306341.394846976</v>
      </c>
      <c r="L2677" s="455">
        <f t="shared" ca="1" si="134"/>
        <v>18148828276.158123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18148828276.158123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75620117.817325518</v>
      </c>
      <c r="L2678" s="455">
        <f t="shared" ca="1" si="134"/>
        <v>18224448393.975449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18224448393.975449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75935201.641564369</v>
      </c>
      <c r="L2679" s="455">
        <f t="shared" ca="1" si="134"/>
        <v>18300383595.617012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18300383595.617012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76251598.315070882</v>
      </c>
      <c r="L2680" s="455">
        <f t="shared" ca="1" si="134"/>
        <v>18376635193.932083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18376635193.932083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76569313.308050349</v>
      </c>
      <c r="L2681" s="455">
        <f t="shared" ca="1" si="134"/>
        <v>18453204507.240135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18453204507.240135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76888352.113500565</v>
      </c>
      <c r="L2682" s="455">
        <f t="shared" ca="1" si="134"/>
        <v>18530092859.353634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18530092859.353634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77208720.247306809</v>
      </c>
      <c r="L2683" s="455">
        <f t="shared" ca="1" si="134"/>
        <v>18607301579.600941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18607301579.600941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77530423.248337254</v>
      </c>
      <c r="L2684" s="455">
        <f t="shared" ca="1" si="134"/>
        <v>18684832002.849277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18684832002.849277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77853466.67853865</v>
      </c>
      <c r="L2685" s="455">
        <f t="shared" ca="1" si="134"/>
        <v>18762685469.527817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18762685469.527817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78177856.12303257</v>
      </c>
      <c r="L2686" s="455">
        <f t="shared" ca="1" si="134"/>
        <v>18840863325.650848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18840863325.650848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78503597.190211862</v>
      </c>
      <c r="L2687" s="455">
        <f t="shared" ca="1" si="134"/>
        <v>18919366922.841061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18919366922.841061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78830695.511837751</v>
      </c>
      <c r="L2688" s="455">
        <f t="shared" ca="1" si="134"/>
        <v>18998197618.352898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18998197618.352898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79159156.743137076</v>
      </c>
      <c r="L2689" s="455">
        <f t="shared" ca="1" si="134"/>
        <v>19077356775.096035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19077356775.096035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79488986.562900141</v>
      </c>
      <c r="L2690" s="455">
        <f t="shared" ca="1" si="134"/>
        <v>19156845761.658936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19156845761.658936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79820190.673578903</v>
      </c>
      <c r="L2691" s="455">
        <f t="shared" ca="1" si="134"/>
        <v>19236665952.332516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19236665952.332516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80152774.801385477</v>
      </c>
      <c r="L2692" s="455">
        <f t="shared" ca="1" si="134"/>
        <v>19316818727.1339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19316818727.1339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80486744.696391255</v>
      </c>
      <c r="L2693" s="455">
        <f t="shared" ca="1" si="134"/>
        <v>19397305471.830292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19397305471.830292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80822106.132626221</v>
      </c>
      <c r="L2694" s="455">
        <f t="shared" ca="1" si="134"/>
        <v>19478127577.962917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19478127577.962917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81158864.908178821</v>
      </c>
      <c r="L2695" s="455">
        <f t="shared" ca="1" si="134"/>
        <v>19559286442.871098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19559286442.871098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81497026.845296234</v>
      </c>
      <c r="L2696" s="455">
        <f t="shared" ca="1" si="134"/>
        <v>19640783469.716393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19640783469.716393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81836597.790484965</v>
      </c>
      <c r="L2697" s="455">
        <f t="shared" ca="1" si="134"/>
        <v>19722620067.506878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19722620067.506878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82177583.614611983</v>
      </c>
      <c r="L2698" s="455">
        <f t="shared" ca="1" si="134"/>
        <v>19804797651.12149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19804797651.12149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82519990.213006213</v>
      </c>
      <c r="L2699" s="455">
        <f t="shared" ca="1" si="134"/>
        <v>19887317641.334496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19887317641.334496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82863823.505560398</v>
      </c>
      <c r="L2700" s="455">
        <f t="shared" ca="1" si="134"/>
        <v>19970181464.840057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19970181464.840057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83209089.436833575</v>
      </c>
      <c r="L2701" s="455">
        <f t="shared" ca="1" si="134"/>
        <v>20053390554.27689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20053390554.27689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83555793.976153702</v>
      </c>
      <c r="L2702" s="455">
        <f t="shared" ca="1" si="134"/>
        <v>20136946348.253044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20136946348.253044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83903943.117721021</v>
      </c>
      <c r="L2703" s="455">
        <f t="shared" ca="1" si="134"/>
        <v>20220850291.370766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20220850291.370766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84253542.880711526</v>
      </c>
      <c r="L2704" s="455">
        <f t="shared" ca="1" si="134"/>
        <v>20305103834.251476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20305103834.251476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84604599.309381157</v>
      </c>
      <c r="L2705" s="455">
        <f t="shared" ca="1" si="134"/>
        <v>20389708433.560856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20389708433.560856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84957118.473170236</v>
      </c>
      <c r="L2706" s="455">
        <f t="shared" ca="1" si="134"/>
        <v>20474665552.034027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20474665552.034027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85311106.466808438</v>
      </c>
      <c r="L2707" s="455">
        <f t="shared" ca="1" si="134"/>
        <v>20559976658.500835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20559976658.500835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85666569.41042015</v>
      </c>
      <c r="L2708" s="455">
        <f t="shared" ca="1" si="134"/>
        <v>20645643227.911255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20645643227.911255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86023513.449630231</v>
      </c>
      <c r="L2709" s="455">
        <f t="shared" ca="1" si="134"/>
        <v>20731666741.360886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20731666741.360886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86381944.755670354</v>
      </c>
      <c r="L2710" s="455">
        <f t="shared" ca="1" si="134"/>
        <v>20818048686.116554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20818048686.116554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86741869.525485635</v>
      </c>
      <c r="L2711" s="455">
        <f t="shared" ca="1" si="134"/>
        <v>20904790555.64204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20904790555.64204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87103293.981841832</v>
      </c>
      <c r="L2712" s="455">
        <f t="shared" ca="1" si="134"/>
        <v>20991893849.623882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20991893849.623882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87466224.373432845</v>
      </c>
      <c r="L2713" s="455">
        <f t="shared" ca="1" si="134"/>
        <v>21079360073.997314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21079360073.997314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87830666.974988803</v>
      </c>
      <c r="L2714" s="455">
        <f t="shared" ca="1" si="134"/>
        <v>21167190740.972301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21167190740.972301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88196628.087384582</v>
      </c>
      <c r="L2715" s="455">
        <f t="shared" ca="1" si="134"/>
        <v>21255387369.059685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21255387369.059685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88564114.03774868</v>
      </c>
      <c r="L2716" s="455">
        <f t="shared" ca="1" si="134"/>
        <v>21343951483.097435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21343951483.097435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88933131.179572642</v>
      </c>
      <c r="L2717" s="455">
        <f t="shared" ca="1" si="134"/>
        <v>21432884614.277008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21432884614.277008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89303685.892820865</v>
      </c>
      <c r="L2718" s="455">
        <f t="shared" ca="1" si="134"/>
        <v>21522188300.16983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21522188300.16983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89675784.584040955</v>
      </c>
      <c r="L2719" s="455">
        <f t="shared" ca="1" si="134"/>
        <v>21611864084.753872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21611864084.753872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90049433.686474472</v>
      </c>
      <c r="L2720" s="455">
        <f t="shared" ca="1" si="134"/>
        <v>21701913518.440346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21701913518.440346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90424639.660168111</v>
      </c>
      <c r="L2721" s="455">
        <f t="shared" ca="1" si="134"/>
        <v>21792338158.100513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21792338158.100513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90801408.992085472</v>
      </c>
      <c r="L2722" s="455">
        <f t="shared" ca="1" si="134"/>
        <v>21883139567.092598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21883139567.092598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91179748.196219161</v>
      </c>
      <c r="L2723" s="455">
        <f t="shared" ca="1" si="134"/>
        <v>21974319315.288818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21974319315.288818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91559663.813703403</v>
      </c>
      <c r="L2724" s="455">
        <f t="shared" ca="1" si="134"/>
        <v>22065878979.10252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22065878979.10252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91941162.412927166</v>
      </c>
      <c r="L2725" s="455">
        <f t="shared" ca="1" si="134"/>
        <v>22157820141.515446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22157820141.515446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92324250.589647695</v>
      </c>
      <c r="L2726" s="455">
        <f t="shared" ca="1" si="134"/>
        <v>22250144392.105095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22250144392.105095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92708934.967104554</v>
      </c>
      <c r="L2727" s="455">
        <f t="shared" ca="1" si="134"/>
        <v>22342853327.072201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22342853327.072201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93095222.196134165</v>
      </c>
      <c r="L2728" s="455">
        <f t="shared" ca="1" si="134"/>
        <v>22435948549.268333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22435948549.268333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93483118.955284715</v>
      </c>
      <c r="L2729" s="455">
        <f t="shared" ca="1" si="134"/>
        <v>22529431668.223618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22529431668.223618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93872631.950931743</v>
      </c>
      <c r="L2730" s="455">
        <f t="shared" ca="1" si="134"/>
        <v>22623304300.174549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22623304300.174549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94263767.917393953</v>
      </c>
      <c r="L2731" s="455">
        <f t="shared" ca="1" si="134"/>
        <v>22717568068.091942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22717568068.091942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94656533.617049754</v>
      </c>
      <c r="L2732" s="455">
        <f t="shared" ca="1" si="134"/>
        <v>22812224601.708992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22812224601.708992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95050935.840454131</v>
      </c>
      <c r="L2733" s="455">
        <f t="shared" ca="1" si="134"/>
        <v>22907275537.549446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22907275537.549446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95446981.406456023</v>
      </c>
      <c r="L2734" s="455">
        <f t="shared" ca="1" si="134"/>
        <v>23002722518.955902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23002722518.955902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95844677.162316263</v>
      </c>
      <c r="L2735" s="455">
        <f t="shared" ca="1" si="134"/>
        <v>23098567196.118217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23098567196.118217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96244029.983825907</v>
      </c>
      <c r="L2736" s="455">
        <f t="shared" ca="1" si="134"/>
        <v>23194811226.102043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23194811226.102043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96645046.775425181</v>
      </c>
      <c r="L2737" s="455">
        <f t="shared" ca="1" si="134"/>
        <v>23291456272.877468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23291456272.877468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97047734.470322788</v>
      </c>
      <c r="L2738" s="455">
        <f t="shared" ca="1" si="134"/>
        <v>23388504007.34779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23388504007.34779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97452100.030615792</v>
      </c>
      <c r="L2739" s="455">
        <f t="shared" ca="1" si="134"/>
        <v>23485956107.378407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23485956107.378407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97858150.447410032</v>
      </c>
      <c r="L2740" s="455">
        <f t="shared" ca="1" si="134"/>
        <v>23583814257.825817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23583814257.825817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98265892.740940899</v>
      </c>
      <c r="L2741" s="455">
        <f t="shared" ca="1" si="134"/>
        <v>23682080150.566757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23682080150.566757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98675333.96069482</v>
      </c>
      <c r="L2742" s="455">
        <f t="shared" ca="1" si="134"/>
        <v>23780755484.527451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23780755484.527451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99086481.18553105</v>
      </c>
      <c r="L2743" s="455">
        <f t="shared" ca="1" si="134"/>
        <v>23879841965.712982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23879841965.712982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99499341.523804098</v>
      </c>
      <c r="L2744" s="455">
        <f t="shared" ca="1" si="134"/>
        <v>23979341307.236786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23979341307.236786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99913922.113486603</v>
      </c>
      <c r="L2745" s="455">
        <f t="shared" ca="1" si="134"/>
        <v>24079255229.350273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24079255229.350273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100330230.1222928</v>
      </c>
      <c r="L2746" s="455">
        <f t="shared" ca="1" si="134"/>
        <v>24179585459.472565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24179585459.472565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100748272.74780235</v>
      </c>
      <c r="L2747" s="455">
        <f t="shared" ca="1" si="134"/>
        <v>24280333732.220367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24280333732.220367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101168057.21758486</v>
      </c>
      <c r="L2748" s="455">
        <f t="shared" ca="1" si="134"/>
        <v>24381501789.437954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24381501789.437954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101589590.78932481</v>
      </c>
      <c r="L2749" s="455">
        <f t="shared" ca="1" si="134"/>
        <v>24483091380.22728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24483091380.22728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102012880.750947</v>
      </c>
      <c r="L2750" s="455">
        <f t="shared" ca="1" si="134"/>
        <v>24585104260.978226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24585104260.978226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102437934.4207426</v>
      </c>
      <c r="L2751" s="455">
        <f t="shared" ca="1" si="134"/>
        <v>24687542195.398968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24687542195.398968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102864759.1474957</v>
      </c>
      <c r="L2752" s="455">
        <f t="shared" ca="1" si="134"/>
        <v>24790406954.546463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24790406954.546463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103293362.31061026</v>
      </c>
      <c r="L2753" s="455">
        <f t="shared" ca="1" si="134"/>
        <v>24893700316.857075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24893700316.857075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103723751.32023782</v>
      </c>
      <c r="L2754" s="455">
        <f t="shared" ca="1" si="134"/>
        <v>24997424068.177311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24997424068.177311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104155933.61740546</v>
      </c>
      <c r="L2755" s="455">
        <f t="shared" ca="1" si="134"/>
        <v>25101580001.794716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25101580001.794716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104589916.67414466</v>
      </c>
      <c r="L2756" s="455">
        <f t="shared" ca="1" si="134"/>
        <v>25206169918.468861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25206169918.468861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105025707.99362025</v>
      </c>
      <c r="L2757" s="455">
        <f t="shared" ca="1" si="134"/>
        <v>25311195626.462482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25311195626.462482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105463315.11026034</v>
      </c>
      <c r="L2758" s="455">
        <f t="shared" ca="1" si="134"/>
        <v>25416658941.572742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25416658941.572742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105902745.58988643</v>
      </c>
      <c r="L2759" s="455">
        <f t="shared" ca="1" si="134"/>
        <v>25522561687.162628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25522561687.162628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106344007.02984428</v>
      </c>
      <c r="L2760" s="455">
        <f t="shared" ca="1" si="134"/>
        <v>25628905694.192474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25628905694.192474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106787107.0591353</v>
      </c>
      <c r="L2761" s="455">
        <f t="shared" ca="1" si="134"/>
        <v>25735692801.25161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25735692801.25161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107232053.33854838</v>
      </c>
      <c r="L2762" s="455">
        <f t="shared" ca="1" si="134"/>
        <v>25842924854.590157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25842924854.590157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107678853.56079231</v>
      </c>
      <c r="L2763" s="455">
        <f t="shared" ca="1" si="134"/>
        <v>25950603708.150948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25950603708.150948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108127515.45062895</v>
      </c>
      <c r="L2764" s="455">
        <f t="shared" ca="1" si="134"/>
        <v>26058731223.601578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26058731223.601578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108578046.76500657</v>
      </c>
      <c r="L2765" s="455">
        <f t="shared" ca="1" si="134"/>
        <v>26167309270.366585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26167309270.366585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109030455.2931941</v>
      </c>
      <c r="L2766" s="455">
        <f t="shared" ca="1" si="134"/>
        <v>26276339725.659779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26276339725.659779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109484748.85691574</v>
      </c>
      <c r="L2767" s="455">
        <f t="shared" ca="1" si="134"/>
        <v>26385824474.516693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26385824474.516693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109940935.31048621</v>
      </c>
      <c r="L2768" s="455">
        <f t="shared" ca="1" si="134"/>
        <v>26495765409.827179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26495765409.827179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110399022.54094657</v>
      </c>
      <c r="L2769" s="455">
        <f t="shared" ca="1" si="134"/>
        <v>26606164432.368126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26606164432.368126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110859018.46820052</v>
      </c>
      <c r="L2770" s="455">
        <f t="shared" ca="1" si="134"/>
        <v>26717023450.836327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26717023450.836327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111320931.04515135</v>
      </c>
      <c r="L2771" s="455">
        <f t="shared" ca="1" si="134"/>
        <v>26828344381.881477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26828344381.881477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111784768.25783949</v>
      </c>
      <c r="L2772" s="455">
        <f t="shared" ca="1" si="134"/>
        <v>26940129150.139317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26940129150.139317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112250538.12558049</v>
      </c>
      <c r="L2773" s="455">
        <f t="shared" ca="1" si="134"/>
        <v>27052379688.264896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27052379688.264896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112718248.70110373</v>
      </c>
      <c r="L2774" s="455">
        <f t="shared" ca="1" si="134"/>
        <v>27165097936.966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27165097936.966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113187908.07069166</v>
      </c>
      <c r="L2775" s="455">
        <f t="shared" ca="1" si="134"/>
        <v>27278285845.03669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27278285845.03669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113659524.35431953</v>
      </c>
      <c r="L2776" s="455">
        <f t="shared" ca="1" si="134"/>
        <v>27391945369.39101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27391945369.39101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114133105.70579588</v>
      </c>
      <c r="L2777" s="455">
        <f t="shared" ca="1" si="134"/>
        <v>27506078475.096806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27506078475.096806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114608660.31290334</v>
      </c>
      <c r="L2778" s="455">
        <f t="shared" ca="1" si="134"/>
        <v>27620687135.40971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27620687135.40971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115086196.39754045</v>
      </c>
      <c r="L2779" s="455">
        <f t="shared" ca="1" si="134"/>
        <v>27735773331.807251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27735773331.807251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115565722.21586354</v>
      </c>
      <c r="L2780" s="455">
        <f t="shared" ca="1" si="134"/>
        <v>27851339054.023113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27851339054.023113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116047246.05842964</v>
      </c>
      <c r="L2781" s="455">
        <f t="shared" ca="1" si="134"/>
        <v>27967386300.081543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27967386300.081543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116530776.25033976</v>
      </c>
      <c r="L2782" s="455">
        <f t="shared" ca="1" si="134"/>
        <v>28083917076.331882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28083917076.331882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117016321.15138286</v>
      </c>
      <c r="L2783" s="455">
        <f t="shared" ca="1" si="134"/>
        <v>28200933397.483265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28200933397.483265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117503889.15618028</v>
      </c>
      <c r="L2784" s="455">
        <f t="shared" ca="1" si="134"/>
        <v>28318437286.639446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28318437286.639446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117993488.69433102</v>
      </c>
      <c r="L2785" s="455">
        <f t="shared" ca="1" si="134"/>
        <v>28436430775.333778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28436430775.333778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118485128.23055741</v>
      </c>
      <c r="L2786" s="455">
        <f t="shared" ca="1" si="134"/>
        <v>28554915903.564335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28554915903.564335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118978816.26485139</v>
      </c>
      <c r="L2787" s="455">
        <f t="shared" ca="1" si="134"/>
        <v>28673894719.829185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28673894719.829185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119474561.3326216</v>
      </c>
      <c r="L2788" s="455">
        <f t="shared" ca="1" si="134"/>
        <v>28793369281.161808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28793369281.161808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119972372.00484087</v>
      </c>
      <c r="L2789" s="455">
        <f t="shared" ca="1" si="134"/>
        <v>28913341653.166649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28913341653.166649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120472256.88819437</v>
      </c>
      <c r="L2790" s="455">
        <f t="shared" ca="1" si="134"/>
        <v>29033813910.054844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29033813910.054844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120974224.62522851</v>
      </c>
      <c r="L2791" s="455">
        <f t="shared" ca="1" si="134"/>
        <v>29154788134.680073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29154788134.680073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121478283.89450029</v>
      </c>
      <c r="L2792" s="455">
        <f t="shared" ca="1" si="134"/>
        <v>29276266418.574574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29276266418.574574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121984443.41072737</v>
      </c>
      <c r="L2793" s="455">
        <f t="shared" ca="1" si="134"/>
        <v>29398250861.985302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29398250861.985302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122492711.92493874</v>
      </c>
      <c r="L2794" s="455">
        <f t="shared" ca="1" si="134"/>
        <v>29520743573.91024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29520743573.91024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123003098.224626</v>
      </c>
      <c r="L2795" s="455">
        <f t="shared" ca="1" si="134"/>
        <v>29643746672.134865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29643746672.134865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123515611.13389526</v>
      </c>
      <c r="L2796" s="455">
        <f t="shared" ca="1" si="134"/>
        <v>29767262283.268761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29767262283.268761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124030259.51361984</v>
      </c>
      <c r="L2797" s="455">
        <f t="shared" ca="1" si="134"/>
        <v>29891292542.782379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29891292542.782379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124547052.26159322</v>
      </c>
      <c r="L2798" s="455">
        <f t="shared" ca="1" si="134"/>
        <v>30015839595.043972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30015839595.043972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125065998.31268321</v>
      </c>
      <c r="L2799" s="455">
        <f t="shared" ca="1" si="134"/>
        <v>30140905593.356655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30140905593.356655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125587106.63898607</v>
      </c>
      <c r="L2800" s="455">
        <f t="shared" ca="1" si="134"/>
        <v>30266492699.99564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30266492699.99564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126110386.24998184</v>
      </c>
      <c r="L2801" s="455">
        <f t="shared" ca="1" si="134"/>
        <v>30392603086.245621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30392603086.245621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126635846.1926901</v>
      </c>
      <c r="L2802" s="455">
        <f t="shared" ca="1" si="134"/>
        <v>30519238932.438313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30519238932.438313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127163495.5518263</v>
      </c>
      <c r="L2803" s="455">
        <f t="shared" ca="1" si="134"/>
        <v>30646402427.990139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30646402427.990139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127693343.44995889</v>
      </c>
      <c r="L2804" s="455">
        <f t="shared" ca="1" si="134"/>
        <v>30774095771.440098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30774095771.440098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128225399.04766707</v>
      </c>
      <c r="L2805" s="455">
        <f t="shared" ca="1" si="134"/>
        <v>30902321170.487766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30902321170.487766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128759671.54369903</v>
      </c>
      <c r="L2806" s="455">
        <f t="shared" ca="1" si="134"/>
        <v>31031080842.031464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31031080842.031464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129296170.1751311</v>
      </c>
      <c r="L2807" s="455">
        <f t="shared" ca="1" si="134"/>
        <v>31160377012.206596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31160377012.206596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129834904.21752748</v>
      </c>
      <c r="L2808" s="455">
        <f t="shared" ca="1" si="134"/>
        <v>31290211916.424126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31290211916.424126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130375882.98510054</v>
      </c>
      <c r="L2809" s="455">
        <f t="shared" ca="1" si="134"/>
        <v>31420587799.409225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31420587799.409225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130919115.83087178</v>
      </c>
      <c r="L2810" s="455">
        <f t="shared" ca="1" si="134"/>
        <v>31551506915.240097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31551506915.240097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131464612.14683372</v>
      </c>
      <c r="L2811" s="455">
        <f t="shared" ca="1" si="134"/>
        <v>31682971527.386932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31682971527.386932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132012381.3641122</v>
      </c>
      <c r="L2812" s="455">
        <f t="shared" ca="1" si="134"/>
        <v>31814983908.751045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31814983908.751045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132562432.95312935</v>
      </c>
      <c r="L2813" s="455">
        <f t="shared" ref="L2813:L3067" ca="1" si="139">I2813-J2813+K2813</f>
        <v>31947546341.704174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31947546341.704174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133114776.42376739</v>
      </c>
      <c r="L2814" s="455">
        <f t="shared" ca="1" si="139"/>
        <v>32080661118.127941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32080661118.127941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133669421.32553309</v>
      </c>
      <c r="L2815" s="455">
        <f t="shared" ca="1" si="139"/>
        <v>32214330539.453476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32214330539.453476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134226377.2477228</v>
      </c>
      <c r="L2816" s="455">
        <f t="shared" ca="1" si="139"/>
        <v>32348556916.701199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32348556916.701199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134785653.8195883</v>
      </c>
      <c r="L2817" s="455">
        <f t="shared" ca="1" si="139"/>
        <v>32483342570.520786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32483342570.520786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135347260.71050328</v>
      </c>
      <c r="L2818" s="455">
        <f t="shared" ca="1" si="139"/>
        <v>32618689831.231289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32618689831.231289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135911207.63013035</v>
      </c>
      <c r="L2819" s="455">
        <f t="shared" ca="1" si="139"/>
        <v>32754601038.86142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32754601038.86142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136477504.32858923</v>
      </c>
      <c r="L2820" s="455">
        <f t="shared" ca="1" si="139"/>
        <v>32891078543.19001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32891078543.19001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137046160.59662503</v>
      </c>
      <c r="L2821" s="455">
        <f t="shared" ca="1" si="139"/>
        <v>33028124703.786636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33028124703.786636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137617186.26577765</v>
      </c>
      <c r="L2822" s="455">
        <f t="shared" ca="1" si="139"/>
        <v>33165741890.052414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33165741890.052414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138190591.20855173</v>
      </c>
      <c r="L2823" s="455">
        <f t="shared" ca="1" si="139"/>
        <v>33303932481.260967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33303932481.260967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138766385.33858737</v>
      </c>
      <c r="L2824" s="455">
        <f t="shared" ca="1" si="139"/>
        <v>33442698866.599556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33442698866.599556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139344578.61083147</v>
      </c>
      <c r="L2825" s="455">
        <f t="shared" ca="1" si="139"/>
        <v>33582043445.210388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33582043445.210388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139925181.02170998</v>
      </c>
      <c r="L2826" s="455">
        <f t="shared" ca="1" si="139"/>
        <v>33721968626.232098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33721968626.232098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140508202.6093004</v>
      </c>
      <c r="L2827" s="455">
        <f t="shared" ca="1" si="139"/>
        <v>33862476828.841396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33862476828.841396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141093653.45350581</v>
      </c>
      <c r="L2828" s="455">
        <f t="shared" ca="1" si="139"/>
        <v>34003570482.294903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34003570482.294903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141681543.67622876</v>
      </c>
      <c r="L2829" s="455">
        <f t="shared" ca="1" si="139"/>
        <v>34145252025.97113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34145252025.97113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142271883.44154638</v>
      </c>
      <c r="L2830" s="455">
        <f t="shared" ca="1" si="139"/>
        <v>34287523909.412678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34287523909.412678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142864682.95588616</v>
      </c>
      <c r="L2831" s="455">
        <f t="shared" ca="1" si="139"/>
        <v>34430388592.368561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34430388592.368561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143459952.46820232</v>
      </c>
      <c r="L2832" s="455">
        <f t="shared" ca="1" si="139"/>
        <v>34573848544.836761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34573848544.836761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144057702.27015316</v>
      </c>
      <c r="L2833" s="455">
        <f t="shared" ca="1" si="139"/>
        <v>34717906247.106918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34717906247.106918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144657942.69627881</v>
      </c>
      <c r="L2834" s="455">
        <f t="shared" ca="1" si="139"/>
        <v>34862564189.8032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34862564189.8032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145260684.12417999</v>
      </c>
      <c r="L2835" s="455">
        <f t="shared" ca="1" si="139"/>
        <v>35007824873.927383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35007824873.927383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145865936.97469744</v>
      </c>
      <c r="L2836" s="455">
        <f t="shared" ca="1" si="139"/>
        <v>35153690810.902084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35153690810.902084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146473711.71209201</v>
      </c>
      <c r="L2837" s="455">
        <f t="shared" ca="1" si="139"/>
        <v>35300164522.614174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35300164522.614174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147084018.84422573</v>
      </c>
      <c r="L2838" s="455">
        <f t="shared" ca="1" si="139"/>
        <v>35447248541.458397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35447248541.458397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147696868.92274332</v>
      </c>
      <c r="L2839" s="455">
        <f t="shared" ca="1" si="139"/>
        <v>35594945410.381142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35594945410.381142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148312272.54325476</v>
      </c>
      <c r="L2840" s="455">
        <f t="shared" ca="1" si="139"/>
        <v>35743257682.924393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35743257682.924393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148930240.34551829</v>
      </c>
      <c r="L2841" s="455">
        <f t="shared" ca="1" si="139"/>
        <v>35892187923.269913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35892187923.269913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149550783.01362464</v>
      </c>
      <c r="L2842" s="455">
        <f t="shared" ca="1" si="139"/>
        <v>36041738706.283539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36041738706.283539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150173911.2761814</v>
      </c>
      <c r="L2843" s="455">
        <f t="shared" ca="1" si="139"/>
        <v>36191912617.559723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36191912617.559723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150799635.90649885</v>
      </c>
      <c r="L2844" s="455">
        <f t="shared" ca="1" si="139"/>
        <v>36342712253.466225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36342712253.466225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151427967.72277594</v>
      </c>
      <c r="L2845" s="455">
        <f t="shared" ca="1" si="139"/>
        <v>36494140221.189003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36494140221.189003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152058917.5882875</v>
      </c>
      <c r="L2846" s="455">
        <f t="shared" ca="1" si="139"/>
        <v>36646199138.77729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36646199138.77729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152692496.41157204</v>
      </c>
      <c r="L2847" s="455">
        <f t="shared" ca="1" si="139"/>
        <v>36798891635.188866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36798891635.188866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153328715.14662027</v>
      </c>
      <c r="L2848" s="455">
        <f t="shared" ca="1" si="139"/>
        <v>36952220350.335487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36952220350.335487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153967584.79306453</v>
      </c>
      <c r="L2849" s="455">
        <f t="shared" ca="1" si="139"/>
        <v>37106187935.128555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37106187935.128555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154609116.39636898</v>
      </c>
      <c r="L2850" s="455">
        <f t="shared" ca="1" si="139"/>
        <v>37260797051.524925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37260797051.524925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155253321.04802051</v>
      </c>
      <c r="L2851" s="455">
        <f t="shared" ca="1" si="139"/>
        <v>37416050372.572945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37416050372.572945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155900209.88572061</v>
      </c>
      <c r="L2852" s="455">
        <f t="shared" ca="1" si="139"/>
        <v>37571950582.458664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37571950582.458664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156549794.09357777</v>
      </c>
      <c r="L2853" s="455">
        <f t="shared" ca="1" si="139"/>
        <v>37728500376.552238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37728500376.552238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157202084.90230098</v>
      </c>
      <c r="L2854" s="455">
        <f t="shared" ca="1" si="139"/>
        <v>37885702461.454536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37885702461.454536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157857093.58939391</v>
      </c>
      <c r="L2855" s="455">
        <f t="shared" ca="1" si="139"/>
        <v>38043559555.04393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38043559555.04393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158514831.4793497</v>
      </c>
      <c r="L2856" s="455">
        <f t="shared" ca="1" si="139"/>
        <v>38202074386.523277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38202074386.523277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159175309.943847</v>
      </c>
      <c r="L2857" s="455">
        <f t="shared" ca="1" si="139"/>
        <v>38361249696.467125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38361249696.467125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159838540.40194637</v>
      </c>
      <c r="L2858" s="455">
        <f t="shared" ca="1" si="139"/>
        <v>38521088236.869072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38521088236.869072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160504534.32028779</v>
      </c>
      <c r="L2859" s="455">
        <f t="shared" ca="1" si="139"/>
        <v>38681592771.189362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38681592771.189362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161173303.21328899</v>
      </c>
      <c r="L2860" s="455">
        <f t="shared" ca="1" si="139"/>
        <v>38842766074.402649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38842766074.402649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161844858.64334437</v>
      </c>
      <c r="L2861" s="455">
        <f t="shared" ca="1" si="139"/>
        <v>39004610933.04599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39004610933.04599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162519212.22102496</v>
      </c>
      <c r="L2862" s="455">
        <f t="shared" ca="1" si="139"/>
        <v>39167130145.267014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39167130145.267014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163196375.60527921</v>
      </c>
      <c r="L2863" s="455">
        <f t="shared" ca="1" si="139"/>
        <v>39330326520.872292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39330326520.872292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163876360.50363454</v>
      </c>
      <c r="L2864" s="455">
        <f t="shared" ca="1" si="139"/>
        <v>39494202881.375923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39494202881.375923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164559178.67239967</v>
      </c>
      <c r="L2865" s="455">
        <f t="shared" ca="1" si="139"/>
        <v>39658762060.048325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39658762060.048325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165244841.91686803</v>
      </c>
      <c r="L2866" s="455">
        <f t="shared" ca="1" si="139"/>
        <v>39824006901.965195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39824006901.965195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165933362.09152165</v>
      </c>
      <c r="L2867" s="455">
        <f t="shared" ca="1" si="139"/>
        <v>39989940264.056717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39989940264.056717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166624751.10023633</v>
      </c>
      <c r="L2868" s="455">
        <f t="shared" ca="1" si="139"/>
        <v>40156565015.156952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40156565015.156952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167319020.8964873</v>
      </c>
      <c r="L2869" s="455">
        <f t="shared" ca="1" si="139"/>
        <v>40323884036.053436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40323884036.053436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168016183.48355597</v>
      </c>
      <c r="L2870" s="455">
        <f t="shared" ca="1" si="139"/>
        <v>40491900219.536995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40491900219.536995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168716250.91473746</v>
      </c>
      <c r="L2871" s="455">
        <f t="shared" ca="1" si="139"/>
        <v>40660616470.451729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40660616470.451729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169419235.29354888</v>
      </c>
      <c r="L2872" s="455">
        <f t="shared" ca="1" si="139"/>
        <v>40830035705.745277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40830035705.745277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170125148.77393866</v>
      </c>
      <c r="L2873" s="455">
        <f t="shared" ca="1" si="139"/>
        <v>41000160854.519218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41000160854.519218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170834003.56049675</v>
      </c>
      <c r="L2874" s="455">
        <f t="shared" ca="1" si="139"/>
        <v>41170994858.079712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41170994858.079712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171545811.90866548</v>
      </c>
      <c r="L2875" s="455">
        <f t="shared" ca="1" si="139"/>
        <v>41342540669.98838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41342540669.98838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172260586.12495157</v>
      </c>
      <c r="L2876" s="455">
        <f t="shared" ca="1" si="139"/>
        <v>41514801256.113335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41514801256.113335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172978338.56713888</v>
      </c>
      <c r="L2877" s="455">
        <f t="shared" ca="1" si="139"/>
        <v>41687779594.680473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41687779594.680473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173699081.64450198</v>
      </c>
      <c r="L2878" s="455">
        <f t="shared" ca="1" si="139"/>
        <v>41861478676.324974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41861478676.324974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174422827.81802073</v>
      </c>
      <c r="L2879" s="455">
        <f t="shared" ca="1" si="139"/>
        <v>42035901504.142998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42035901504.142998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175149589.60059583</v>
      </c>
      <c r="L2880" s="455">
        <f t="shared" ca="1" si="139"/>
        <v>42211051093.743591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42211051093.743591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175879379.55726495</v>
      </c>
      <c r="L2881" s="455">
        <f t="shared" ca="1" si="139"/>
        <v>42386930473.300858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42386930473.300858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176612210.30542025</v>
      </c>
      <c r="L2882" s="455">
        <f t="shared" ca="1" si="139"/>
        <v>42563542683.606277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42563542683.606277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177348094.51502615</v>
      </c>
      <c r="L2883" s="455">
        <f t="shared" ca="1" si="139"/>
        <v>42740890778.121307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42740890778.121307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178087044.90883878</v>
      </c>
      <c r="L2884" s="455">
        <f t="shared" ca="1" si="139"/>
        <v>42918977823.030144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42918977823.030144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178829074.2626256</v>
      </c>
      <c r="L2885" s="455">
        <f t="shared" ca="1" si="139"/>
        <v>43097806897.29277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43097806897.29277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179574195.40538654</v>
      </c>
      <c r="L2886" s="455">
        <f t="shared" ca="1" si="139"/>
        <v>43277381092.698158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43277381092.698158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180322421.21957564</v>
      </c>
      <c r="L2887" s="455">
        <f t="shared" ca="1" si="139"/>
        <v>43457703513.917732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43457703513.917732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181073764.64132389</v>
      </c>
      <c r="L2888" s="455">
        <f t="shared" ca="1" si="139"/>
        <v>43638777278.559059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43638777278.559059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181828238.66066274</v>
      </c>
      <c r="L2889" s="455">
        <f t="shared" ca="1" si="139"/>
        <v>43820605517.219719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43820605517.219719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182585856.32174882</v>
      </c>
      <c r="L2890" s="455">
        <f t="shared" ca="1" si="139"/>
        <v>44003191373.541466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44003191373.541466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183346630.72308943</v>
      </c>
      <c r="L2891" s="455">
        <f t="shared" ca="1" si="139"/>
        <v>44186538004.264557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44186538004.264557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184110575.01776898</v>
      </c>
      <c r="L2892" s="455">
        <f t="shared" ca="1" si="139"/>
        <v>44370648579.282326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44370648579.282326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184877702.41367635</v>
      </c>
      <c r="L2893" s="455">
        <f t="shared" ca="1" si="139"/>
        <v>44555526281.695999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44555526281.695999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185648026.17373332</v>
      </c>
      <c r="L2894" s="455">
        <f t="shared" ca="1" si="139"/>
        <v>44741174307.869736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44741174307.869736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186421559.61612388</v>
      </c>
      <c r="L2895" s="455">
        <f t="shared" ca="1" si="139"/>
        <v>44927595867.485863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44927595867.485863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187198316.11452442</v>
      </c>
      <c r="L2896" s="455">
        <f t="shared" ca="1" si="139"/>
        <v>45114794183.600388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45114794183.600388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187978309.09833494</v>
      </c>
      <c r="L2897" s="455">
        <f t="shared" ca="1" si="139"/>
        <v>45302772492.698723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45302772492.698723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188761552.05291134</v>
      </c>
      <c r="L2898" s="455">
        <f t="shared" ca="1" si="139"/>
        <v>45491534044.751633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45491534044.751633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189548058.51979846</v>
      </c>
      <c r="L2899" s="455">
        <f t="shared" ca="1" si="139"/>
        <v>45681082103.271431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45681082103.271431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190337842.0969643</v>
      </c>
      <c r="L2900" s="455">
        <f t="shared" ca="1" si="139"/>
        <v>45871419945.368393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45871419945.368393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191130916.43903497</v>
      </c>
      <c r="L2901" s="455">
        <f t="shared" ca="1" si="139"/>
        <v>46062550861.807426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46062550861.807426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191927295.25753093</v>
      </c>
      <c r="L2902" s="455">
        <f t="shared" ca="1" si="139"/>
        <v>46254478157.064957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46254478157.064957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192726992.32110399</v>
      </c>
      <c r="L2903" s="455">
        <f t="shared" ca="1" si="139"/>
        <v>46447205149.386063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46447205149.386063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193530021.45577526</v>
      </c>
      <c r="L2904" s="455">
        <f t="shared" ca="1" si="139"/>
        <v>46640735170.841835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46640735170.841835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194336396.5451743</v>
      </c>
      <c r="L2905" s="455">
        <f t="shared" ca="1" si="139"/>
        <v>46835071567.387009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46835071567.387009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195146131.53077921</v>
      </c>
      <c r="L2906" s="455">
        <f t="shared" ca="1" si="139"/>
        <v>47030217698.917786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47030217698.917786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195959240.41215745</v>
      </c>
      <c r="L2907" s="455">
        <f t="shared" ca="1" si="139"/>
        <v>47226176939.329941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47226176939.329941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196775737.24720809</v>
      </c>
      <c r="L2908" s="455">
        <f t="shared" ca="1" si="139"/>
        <v>47422952676.577148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47422952676.577148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197595636.15240479</v>
      </c>
      <c r="L2909" s="455">
        <f t="shared" ca="1" si="139"/>
        <v>47620548312.729553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47620548312.729553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198418951.30303979</v>
      </c>
      <c r="L2910" s="455">
        <f t="shared" ca="1" si="139"/>
        <v>47818967264.032593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47818967264.032593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199245696.93346915</v>
      </c>
      <c r="L2911" s="455">
        <f t="shared" ca="1" si="139"/>
        <v>48018212960.966064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48018212960.966064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200075887.33735859</v>
      </c>
      <c r="L2912" s="455">
        <f t="shared" ca="1" si="139"/>
        <v>48218288848.303421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48218288848.303421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200909536.86793092</v>
      </c>
      <c r="L2913" s="455">
        <f t="shared" ca="1" si="139"/>
        <v>48419198385.171349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48419198385.171349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201746659.93821394</v>
      </c>
      <c r="L2914" s="455">
        <f t="shared" ca="1" si="139"/>
        <v>48620945045.109566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48620945045.109566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202587271.02128986</v>
      </c>
      <c r="L2915" s="455">
        <f t="shared" ca="1" si="139"/>
        <v>48823532316.130859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48823532316.130859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203431384.65054524</v>
      </c>
      <c r="L2916" s="455">
        <f t="shared" ca="1" si="139"/>
        <v>49026963700.781403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49026963700.781403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204279015.4199225</v>
      </c>
      <c r="L2917" s="455">
        <f t="shared" ca="1" si="139"/>
        <v>49231242716.201324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49231242716.201324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205130177.9841722</v>
      </c>
      <c r="L2918" s="455">
        <f t="shared" ca="1" si="139"/>
        <v>49436372894.185493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49436372894.185493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205984887.05910623</v>
      </c>
      <c r="L2919" s="455">
        <f t="shared" ca="1" si="139"/>
        <v>49642357781.244598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49642357781.244598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206843157.4218525</v>
      </c>
      <c r="L2920" s="455">
        <f t="shared" ca="1" si="139"/>
        <v>49849200938.666451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49849200938.666451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207705003.91111022</v>
      </c>
      <c r="L2921" s="455">
        <f t="shared" ca="1" si="139"/>
        <v>50056905942.57756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50056905942.57756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208570441.42740649</v>
      </c>
      <c r="L2922" s="455">
        <f t="shared" ca="1" si="139"/>
        <v>50265476384.004967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50265476384.004967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209439484.93335402</v>
      </c>
      <c r="L2923" s="455">
        <f t="shared" ca="1" si="139"/>
        <v>50474915868.938324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50474915868.938324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210312149.4539097</v>
      </c>
      <c r="L2924" s="455">
        <f t="shared" ca="1" si="139"/>
        <v>50685228018.392235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50685228018.392235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211188450.07663432</v>
      </c>
      <c r="L2925" s="455">
        <f t="shared" ca="1" si="139"/>
        <v>50896416468.468872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50896416468.468872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212068401.95195362</v>
      </c>
      <c r="L2926" s="455">
        <f t="shared" ca="1" si="139"/>
        <v>51108484870.420822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51108484870.420822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212952020.29342008</v>
      </c>
      <c r="L2927" s="455">
        <f t="shared" ca="1" si="139"/>
        <v>51321436890.714241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51321436890.714241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213839320.377976</v>
      </c>
      <c r="L2928" s="455">
        <f t="shared" ca="1" si="139"/>
        <v>51535276211.092216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51535276211.092216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214730317.54621756</v>
      </c>
      <c r="L2929" s="455">
        <f t="shared" ca="1" si="139"/>
        <v>51750006528.638435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51750006528.638435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215625027.20266014</v>
      </c>
      <c r="L2930" s="455">
        <f t="shared" ca="1" si="139"/>
        <v>51965631555.841095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51965631555.841095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216523464.81600454</v>
      </c>
      <c r="L2931" s="455">
        <f t="shared" ca="1" si="139"/>
        <v>52182155020.657097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52182155020.657097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217425645.91940457</v>
      </c>
      <c r="L2932" s="455">
        <f t="shared" ca="1" si="139"/>
        <v>52399580666.5765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52399580666.5765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218331586.11073542</v>
      </c>
      <c r="L2933" s="455">
        <f t="shared" ca="1" si="139"/>
        <v>52617912252.687233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52617912252.687233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219241301.05286348</v>
      </c>
      <c r="L2934" s="455">
        <f t="shared" ca="1" si="139"/>
        <v>52837153553.740097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52837153553.740097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220154806.47391707</v>
      </c>
      <c r="L2935" s="455">
        <f t="shared" ca="1" si="139"/>
        <v>53057308360.214012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53057308360.214012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221072118.16755837</v>
      </c>
      <c r="L2936" s="455">
        <f t="shared" ca="1" si="139"/>
        <v>53278380478.381569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53278380478.381569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221993251.99325654</v>
      </c>
      <c r="L2937" s="455">
        <f t="shared" ca="1" si="139"/>
        <v>53500373730.374825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53500373730.374825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222918223.87656176</v>
      </c>
      <c r="L2938" s="455">
        <f t="shared" ca="1" si="139"/>
        <v>53723291954.251389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53723291954.251389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223847049.8093808</v>
      </c>
      <c r="L2939" s="455">
        <f t="shared" ca="1" si="139"/>
        <v>53947139004.060768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53947139004.060768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224779745.85025322</v>
      </c>
      <c r="L2940" s="455">
        <f t="shared" ca="1" si="139"/>
        <v>54171918749.911018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54171918749.911018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225716328.12462923</v>
      </c>
      <c r="L2941" s="455">
        <f t="shared" ca="1" si="139"/>
        <v>54397635078.035645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54397635078.035645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226656812.82514852</v>
      </c>
      <c r="L2942" s="455">
        <f t="shared" ca="1" si="139"/>
        <v>54624291890.860794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54624291890.860794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227601216.21191996</v>
      </c>
      <c r="L2943" s="455">
        <f t="shared" ca="1" si="139"/>
        <v>54851893107.072716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54851893107.072716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228549554.61280298</v>
      </c>
      <c r="L2944" s="455">
        <f t="shared" ca="1" si="139"/>
        <v>55080442661.685516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55080442661.685516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229501844.42368963</v>
      </c>
      <c r="L2945" s="455">
        <f t="shared" ca="1" si="139"/>
        <v>55309944506.109207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55309944506.109207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230458102.10878837</v>
      </c>
      <c r="L2946" s="455">
        <f t="shared" ca="1" si="139"/>
        <v>55540402608.217995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55540402608.217995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231418344.2009083</v>
      </c>
      <c r="L2947" s="455">
        <f t="shared" ca="1" si="139"/>
        <v>55771820952.4189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55771820952.4189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232382587.30174541</v>
      </c>
      <c r="L2948" s="455">
        <f t="shared" ca="1" si="139"/>
        <v>56004203539.720642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56004203539.720642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233350848.08216932</v>
      </c>
      <c r="L2949" s="455">
        <f t="shared" ca="1" si="139"/>
        <v>56237554387.802811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56237554387.802811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234323143.28251171</v>
      </c>
      <c r="L2950" s="455">
        <f t="shared" ca="1" si="139"/>
        <v>56471877531.08532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56471877531.08532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235299489.71285549</v>
      </c>
      <c r="L2951" s="455">
        <f t="shared" ca="1" si="139"/>
        <v>56707177020.798172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56707177020.798172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236279904.25332567</v>
      </c>
      <c r="L2952" s="455">
        <f t="shared" ca="1" si="139"/>
        <v>56943456925.051498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56943456925.051498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237264403.85438123</v>
      </c>
      <c r="L2953" s="455">
        <f t="shared" ca="1" si="139"/>
        <v>57180721328.905876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57180721328.905876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238253005.53710783</v>
      </c>
      <c r="L2954" s="455">
        <f t="shared" ca="1" si="139"/>
        <v>57418974334.442986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57418974334.442986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239245726.3935124</v>
      </c>
      <c r="L2955" s="455">
        <f t="shared" ca="1" si="139"/>
        <v>57658220060.836494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57658220060.836494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240242583.58681875</v>
      </c>
      <c r="L2956" s="455">
        <f t="shared" ca="1" si="139"/>
        <v>57898462644.423317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57898462644.423317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241243594.35176381</v>
      </c>
      <c r="L2957" s="455">
        <f t="shared" ca="1" si="139"/>
        <v>58139706238.775078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58139706238.775078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242248775.99489614</v>
      </c>
      <c r="L2958" s="455">
        <f t="shared" ca="1" si="139"/>
        <v>58381955014.769974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58381955014.769974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243258145.89487484</v>
      </c>
      <c r="L2959" s="455">
        <f t="shared" ca="1" si="139"/>
        <v>58625213160.664848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58625213160.664848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244271721.50277019</v>
      </c>
      <c r="L2960" s="455">
        <f t="shared" ca="1" si="139"/>
        <v>58869484882.167618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58869484882.167618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245289520.34236506</v>
      </c>
      <c r="L2961" s="455">
        <f t="shared" ca="1" si="139"/>
        <v>59114774402.509979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59114774402.509979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246311560.01045823</v>
      </c>
      <c r="L2962" s="455">
        <f t="shared" ca="1" si="139"/>
        <v>59361085962.520439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59361085962.520439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247337858.17716849</v>
      </c>
      <c r="L2963" s="455">
        <f t="shared" ca="1" si="139"/>
        <v>59608423820.697609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59608423820.697609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248368432.58623999</v>
      </c>
      <c r="L2964" s="455">
        <f t="shared" ca="1" si="139"/>
        <v>59856792253.283852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59856792253.283852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249403301.05534938</v>
      </c>
      <c r="L2965" s="455">
        <f t="shared" ca="1" si="139"/>
        <v>60106195554.339203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60106195554.339203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250442481.47641337</v>
      </c>
      <c r="L2966" s="455">
        <f t="shared" ca="1" si="139"/>
        <v>60356638035.815613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60356638035.815613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251485991.81589839</v>
      </c>
      <c r="L2967" s="455">
        <f t="shared" ca="1" si="139"/>
        <v>60608124027.631508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60608124027.631508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252533850.11513129</v>
      </c>
      <c r="L2968" s="455">
        <f t="shared" ca="1" si="139"/>
        <v>60860657877.746635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60860657877.746635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253586074.49061099</v>
      </c>
      <c r="L2969" s="455">
        <f t="shared" ca="1" si="139"/>
        <v>61114243952.237244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61114243952.237244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254642683.13432184</v>
      </c>
      <c r="L2970" s="455">
        <f t="shared" ca="1" si="139"/>
        <v>61368886635.371567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61368886635.371567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255703694.31404823</v>
      </c>
      <c r="L2971" s="455">
        <f t="shared" ca="1" si="139"/>
        <v>61624590329.685616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61624590329.685616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256769126.37369004</v>
      </c>
      <c r="L2972" s="455">
        <f t="shared" ca="1" si="139"/>
        <v>61881359456.059303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61881359456.059303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257838997.73358044</v>
      </c>
      <c r="L2973" s="455">
        <f t="shared" ca="1" si="139"/>
        <v>62139198453.792885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62139198453.792885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258913326.89080369</v>
      </c>
      <c r="L2974" s="455">
        <f t="shared" ca="1" si="139"/>
        <v>62398111780.683685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62398111780.683685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259992132.41951531</v>
      </c>
      <c r="L2975" s="455">
        <f t="shared" ca="1" si="139"/>
        <v>62658103913.103203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62658103913.103203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261075432.97126332</v>
      </c>
      <c r="L2976" s="455">
        <f t="shared" ca="1" si="139"/>
        <v>62919179346.074463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62919179346.074463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262163247.27531025</v>
      </c>
      <c r="L2977" s="455">
        <f t="shared" ca="1" si="139"/>
        <v>63181342593.34977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63181342593.34977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263255594.13895741</v>
      </c>
      <c r="L2978" s="455">
        <f t="shared" ca="1" si="139"/>
        <v>63444598187.488724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63444598187.488724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264352492.44786969</v>
      </c>
      <c r="L2979" s="455">
        <f t="shared" ca="1" si="139"/>
        <v>63708950679.936592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63708950679.936592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265453961.16640246</v>
      </c>
      <c r="L2980" s="455">
        <f t="shared" ca="1" si="139"/>
        <v>63974404641.102997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63974404641.102997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266560019.33792916</v>
      </c>
      <c r="L2981" s="455">
        <f t="shared" ca="1" si="139"/>
        <v>64240964660.440926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64240964660.440926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267670686.08517051</v>
      </c>
      <c r="L2982" s="455">
        <f t="shared" ca="1" si="139"/>
        <v>64508635346.526093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64508635346.526093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268785980.61052537</v>
      </c>
      <c r="L2983" s="455">
        <f t="shared" ca="1" si="139"/>
        <v>64777421327.13662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64777421327.13662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269905922.19640255</v>
      </c>
      <c r="L2984" s="455">
        <f t="shared" ca="1" si="139"/>
        <v>65047327249.333023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65047327249.333023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271030530.20555425</v>
      </c>
      <c r="L2985" s="455">
        <f t="shared" ca="1" si="139"/>
        <v>65318357779.538574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65318357779.538574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272159824.08141071</v>
      </c>
      <c r="L2986" s="455">
        <f t="shared" ca="1" si="139"/>
        <v>65590517603.619987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65590517603.619987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273293823.34841663</v>
      </c>
      <c r="L2987" s="455">
        <f t="shared" ca="1" si="139"/>
        <v>65863811426.968407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65863811426.968407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274432547.61236835</v>
      </c>
      <c r="L2988" s="455">
        <f t="shared" ca="1" si="139"/>
        <v>66138243974.580772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66138243974.580772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275576016.56075323</v>
      </c>
      <c r="L2989" s="455">
        <f t="shared" ca="1" si="139"/>
        <v>66413819991.141525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66413819991.141525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276724249.9630897</v>
      </c>
      <c r="L2990" s="455">
        <f t="shared" ca="1" si="139"/>
        <v>66690544241.104614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66690544241.104614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277877267.67126918</v>
      </c>
      <c r="L2991" s="455">
        <f t="shared" ca="1" si="139"/>
        <v>66968421508.775887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66968421508.775887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279035089.61989951</v>
      </c>
      <c r="L2992" s="455">
        <f t="shared" ca="1" si="139"/>
        <v>67247456598.395782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67247456598.395782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280197735.82664907</v>
      </c>
      <c r="L2993" s="455">
        <f t="shared" ca="1" si="139"/>
        <v>67527654334.222435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67527654334.222435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281365226.39259344</v>
      </c>
      <c r="L2994" s="455">
        <f t="shared" ca="1" si="139"/>
        <v>67809019560.615028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67809019560.615028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282537581.50256264</v>
      </c>
      <c r="L2995" s="455">
        <f t="shared" ca="1" si="139"/>
        <v>68091557142.117592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68091557142.117592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283714821.42548996</v>
      </c>
      <c r="L2996" s="455">
        <f t="shared" ca="1" si="139"/>
        <v>68375271963.543083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68375271963.543083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284896966.51476282</v>
      </c>
      <c r="L2997" s="455">
        <f t="shared" ca="1" si="139"/>
        <v>68660168930.057846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68660168930.057846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286084037.20857441</v>
      </c>
      <c r="L2998" s="455">
        <f t="shared" ca="1" si="139"/>
        <v>68946252967.266418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68946252967.266418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287276054.03027672</v>
      </c>
      <c r="L2999" s="455">
        <f t="shared" ca="1" si="139"/>
        <v>69233529021.296692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69233529021.296692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288473037.58873624</v>
      </c>
      <c r="L3000" s="455">
        <f t="shared" ca="1" si="139"/>
        <v>69522002058.885422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69522002058.885422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289675008.57868928</v>
      </c>
      <c r="L3001" s="455">
        <f t="shared" ca="1" si="139"/>
        <v>69811677067.464111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69811677067.464111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290881987.78110045</v>
      </c>
      <c r="L3002" s="455">
        <f t="shared" ca="1" si="139"/>
        <v>70102559055.245209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70102559055.245209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292093996.06352168</v>
      </c>
      <c r="L3003" s="455">
        <f t="shared" ca="1" si="139"/>
        <v>70394653051.308731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70394653051.308731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293311054.38045305</v>
      </c>
      <c r="L3004" s="455">
        <f t="shared" ca="1" si="139"/>
        <v>70687964105.689178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70687964105.689178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294533183.77370489</v>
      </c>
      <c r="L3005" s="455">
        <f t="shared" ca="1" si="139"/>
        <v>70982497289.462891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70982497289.462891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295760405.37276202</v>
      </c>
      <c r="L3006" s="455">
        <f t="shared" ca="1" si="139"/>
        <v>71278257694.835648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71278257694.835648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296992740.39514852</v>
      </c>
      <c r="L3007" s="455">
        <f t="shared" ca="1" si="139"/>
        <v>71575250435.230789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71575250435.230789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298230210.14679497</v>
      </c>
      <c r="L3008" s="455">
        <f t="shared" ca="1" si="139"/>
        <v>71873480645.377579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71873480645.377579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299472836.02240658</v>
      </c>
      <c r="L3009" s="455">
        <f t="shared" ca="1" si="139"/>
        <v>72172953481.399979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72172953481.399979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300720639.50583327</v>
      </c>
      <c r="L3010" s="455">
        <f t="shared" ca="1" si="139"/>
        <v>72473674120.905807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72473674120.905807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301973642.17044085</v>
      </c>
      <c r="L3011" s="455">
        <f t="shared" ca="1" si="139"/>
        <v>72775647763.076248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72775647763.076248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303231865.67948437</v>
      </c>
      <c r="L3012" s="455">
        <f t="shared" ca="1" si="139"/>
        <v>73078879628.755737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73078879628.755737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304495331.78648221</v>
      </c>
      <c r="L3013" s="455">
        <f t="shared" ca="1" si="139"/>
        <v>73383374960.542221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73383374960.542221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305764062.33559257</v>
      </c>
      <c r="L3014" s="455">
        <f t="shared" ca="1" si="139"/>
        <v>73689139022.877808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73689139022.877808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307038079.26199085</v>
      </c>
      <c r="L3015" s="455">
        <f t="shared" ca="1" si="139"/>
        <v>73996177102.139801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73996177102.139801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308317404.59224916</v>
      </c>
      <c r="L3016" s="455">
        <f t="shared" ca="1" si="139"/>
        <v>74304494506.732056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74304494506.732056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309602060.44471687</v>
      </c>
      <c r="L3017" s="455">
        <f t="shared" ca="1" si="139"/>
        <v>74614096567.176773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74614096567.176773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310892069.02990323</v>
      </c>
      <c r="L3018" s="455">
        <f t="shared" ca="1" si="139"/>
        <v>74924988636.20668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74924988636.20668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312187452.65086114</v>
      </c>
      <c r="L3019" s="455">
        <f t="shared" ca="1" si="139"/>
        <v>75237176088.857544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75237176088.857544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313488233.70357311</v>
      </c>
      <c r="L3020" s="455">
        <f t="shared" ca="1" si="139"/>
        <v>75550664322.561111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75550664322.561111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314794434.67733794</v>
      </c>
      <c r="L3021" s="455">
        <f t="shared" ca="1" si="139"/>
        <v>75865458757.238449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75865458757.238449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316106078.15516019</v>
      </c>
      <c r="L3022" s="455">
        <f t="shared" ca="1" si="139"/>
        <v>76181564835.393616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76181564835.393616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317423186.81414008</v>
      </c>
      <c r="L3023" s="455">
        <f t="shared" ca="1" si="139"/>
        <v>76498988022.207748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76498988022.207748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318745783.42586559</v>
      </c>
      <c r="L3024" s="455">
        <f t="shared" ca="1" si="139"/>
        <v>76817733805.633621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76817733805.633621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320073890.85680676</v>
      </c>
      <c r="L3025" s="455">
        <f t="shared" ca="1" si="139"/>
        <v>77137807696.490433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77137807696.490433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321407532.06871015</v>
      </c>
      <c r="L3026" s="455">
        <f t="shared" ca="1" si="139"/>
        <v>77459215228.559143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77459215228.559143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322746730.11899644</v>
      </c>
      <c r="L3027" s="455">
        <f t="shared" ca="1" si="139"/>
        <v>77781961958.678146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77781961958.678146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324091508.16115892</v>
      </c>
      <c r="L3028" s="455">
        <f t="shared" ca="1" si="139"/>
        <v>78106053466.83931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78106053466.83931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325441889.44516379</v>
      </c>
      <c r="L3029" s="455">
        <f t="shared" ca="1" si="139"/>
        <v>78431495356.28447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78431495356.28447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326797897.31785196</v>
      </c>
      <c r="L3030" s="455">
        <f t="shared" ca="1" si="139"/>
        <v>78758293253.602325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78758293253.602325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328159555.22334301</v>
      </c>
      <c r="L3031" s="455">
        <f t="shared" ca="1" si="139"/>
        <v>79086452808.825668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79086452808.825668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329526886.70344031</v>
      </c>
      <c r="L3032" s="455">
        <f t="shared" ca="1" si="139"/>
        <v>79415979695.529114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79415979695.529114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330899915.39803797</v>
      </c>
      <c r="L3033" s="455">
        <f t="shared" ca="1" si="139"/>
        <v>79746879610.927155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79746879610.927155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332278665.04552978</v>
      </c>
      <c r="L3034" s="455">
        <f t="shared" ca="1" si="139"/>
        <v>80079158275.972687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80079158275.972687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333663159.4832195</v>
      </c>
      <c r="L3035" s="455">
        <f t="shared" ca="1" si="139"/>
        <v>80412821435.455902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80412821435.455902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335053422.64773291</v>
      </c>
      <c r="L3036" s="455">
        <f t="shared" ca="1" si="139"/>
        <v>80747874858.103638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80747874858.103638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336449478.57543182</v>
      </c>
      <c r="L3037" s="455">
        <f t="shared" ca="1" si="139"/>
        <v>81084324336.679077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81084324336.679077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337851351.40282947</v>
      </c>
      <c r="L3038" s="455">
        <f t="shared" ca="1" si="139"/>
        <v>81422175688.081909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81422175688.081909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339259065.36700797</v>
      </c>
      <c r="L3039" s="455">
        <f t="shared" ca="1" si="139"/>
        <v>81761434753.448914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81761434753.448914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340672644.80603713</v>
      </c>
      <c r="L3040" s="455">
        <f t="shared" ca="1" si="139"/>
        <v>82102107398.254944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82102107398.254944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342092114.15939558</v>
      </c>
      <c r="L3041" s="455">
        <f t="shared" ca="1" si="139"/>
        <v>82444199512.414337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82444199512.414337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343517497.96839309</v>
      </c>
      <c r="L3042" s="455">
        <f t="shared" ca="1" si="139"/>
        <v>82787717010.382736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82787717010.382736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344948820.87659472</v>
      </c>
      <c r="L3043" s="455">
        <f t="shared" ca="1" si="139"/>
        <v>83132665831.259338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83132665831.259338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346386107.63024724</v>
      </c>
      <c r="L3044" s="455">
        <f t="shared" ca="1" si="139"/>
        <v>83479051938.889587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83479051938.889587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347829383.07870662</v>
      </c>
      <c r="L3045" s="455">
        <f t="shared" ca="1" si="139"/>
        <v>83826881321.968292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83826881321.968292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349278672.17486787</v>
      </c>
      <c r="L3046" s="455">
        <f t="shared" ca="1" si="139"/>
        <v>84176159994.143158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84176159994.143158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350733999.97559649</v>
      </c>
      <c r="L3047" s="455">
        <f t="shared" ca="1" si="139"/>
        <v>84526893994.118759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84526893994.118759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352195391.64216149</v>
      </c>
      <c r="L3048" s="455">
        <f t="shared" ca="1" si="139"/>
        <v>84879089385.760925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84879089385.760925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353662872.44067049</v>
      </c>
      <c r="L3049" s="455">
        <f t="shared" ca="1" si="139"/>
        <v>85232752258.201599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85232752258.201599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355136467.74250668</v>
      </c>
      <c r="L3050" s="455">
        <f t="shared" ca="1" si="139"/>
        <v>85587888725.944107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85587888725.944107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356616203.0247671</v>
      </c>
      <c r="L3051" s="455">
        <f t="shared" ca="1" si="139"/>
        <v>85944504928.968872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85944504928.968872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358102103.87070364</v>
      </c>
      <c r="L3052" s="455">
        <f t="shared" ca="1" si="139"/>
        <v>86302607032.839569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86302607032.839569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359594195.9701649</v>
      </c>
      <c r="L3053" s="455">
        <f t="shared" ca="1" si="139"/>
        <v>86662201228.809738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86662201228.809738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361092505.1200406</v>
      </c>
      <c r="L3054" s="455">
        <f t="shared" ca="1" si="139"/>
        <v>87023293733.929779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87023293733.929779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362597057.22470742</v>
      </c>
      <c r="L3055" s="455">
        <f t="shared" ca="1" si="139"/>
        <v>87385890791.15448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87385890791.15448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364107878.29647702</v>
      </c>
      <c r="L3056" s="455">
        <f t="shared" ca="1" si="139"/>
        <v>87749998669.450958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87749998669.450958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365624994.45604563</v>
      </c>
      <c r="L3057" s="455">
        <f t="shared" ca="1" si="139"/>
        <v>88115623663.906998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88115623663.906998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367148431.93294585</v>
      </c>
      <c r="L3058" s="455">
        <f t="shared" ca="1" si="139"/>
        <v>88482772095.839951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88482772095.839951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368678217.06599981</v>
      </c>
      <c r="L3059" s="455">
        <f t="shared" ca="1" si="139"/>
        <v>88851450312.905945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88851450312.905945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370214376.30377477</v>
      </c>
      <c r="L3060" s="455">
        <f t="shared" ca="1" si="139"/>
        <v>89221664689.209717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89221664689.209717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371756936.20504045</v>
      </c>
      <c r="L3061" s="455">
        <f t="shared" ca="1" si="139"/>
        <v>89593421625.414764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89593421625.414764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373305923.43922818</v>
      </c>
      <c r="L3062" s="455">
        <f t="shared" ca="1" si="139"/>
        <v>89966727548.853989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89966727548.853989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374861364.78689164</v>
      </c>
      <c r="L3063" s="455">
        <f t="shared" ca="1" si="139"/>
        <v>90341588913.640884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90341588913.640884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376423287.14017034</v>
      </c>
      <c r="L3064" s="455">
        <f t="shared" ca="1" si="139"/>
        <v>90718012200.781052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90718012200.781052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377991717.50325435</v>
      </c>
      <c r="L3065" s="455">
        <f t="shared" ca="1" si="139"/>
        <v>91096003918.284302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91096003918.284302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379566682.99285126</v>
      </c>
      <c r="L3066" s="455">
        <f t="shared" ca="1" si="139"/>
        <v>91475570601.277161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91475570601.277161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381148210.83865482</v>
      </c>
      <c r="L3067" s="455">
        <f t="shared" ca="1" si="139"/>
        <v>91856718812.115814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91856718812.115814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382736328.38381588</v>
      </c>
      <c r="L3068" s="455">
        <f t="shared" ref="L3068:L3322" ca="1" si="144">I3068-J3068+K3068</f>
        <v>92239455140.499634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92239455140.499634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384331063.08541512</v>
      </c>
      <c r="L3069" s="455">
        <f t="shared" ca="1" si="144"/>
        <v>92623786203.585052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92623786203.585052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385932442.5149377</v>
      </c>
      <c r="L3070" s="455">
        <f t="shared" ca="1" si="144"/>
        <v>93009718646.099991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93009718646.099991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387540494.35874999</v>
      </c>
      <c r="L3071" s="455">
        <f t="shared" ca="1" si="144"/>
        <v>93397259140.45874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93397259140.45874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389155246.41857809</v>
      </c>
      <c r="L3072" s="455">
        <f t="shared" ca="1" si="144"/>
        <v>93786414386.877319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93786414386.877319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390776726.61198884</v>
      </c>
      <c r="L3073" s="455">
        <f t="shared" ca="1" si="144"/>
        <v>94177191113.489304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94177191113.489304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392404962.97287208</v>
      </c>
      <c r="L3074" s="455">
        <f t="shared" ca="1" si="144"/>
        <v>94569596076.462173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94569596076.462173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394039983.65192574</v>
      </c>
      <c r="L3075" s="455">
        <f t="shared" ca="1" si="144"/>
        <v>94963636060.114105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94963636060.114105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395681816.91714209</v>
      </c>
      <c r="L3076" s="455">
        <f t="shared" ca="1" si="144"/>
        <v>95359317877.03125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95359317877.03125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397330491.15429688</v>
      </c>
      <c r="L3077" s="455">
        <f t="shared" ca="1" si="144"/>
        <v>95756648368.185547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95756648368.185547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398986034.86743975</v>
      </c>
      <c r="L3078" s="455">
        <f t="shared" ca="1" si="144"/>
        <v>96155634403.052994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96155634403.052994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400648476.67938745</v>
      </c>
      <c r="L3079" s="455">
        <f t="shared" ca="1" si="144"/>
        <v>96556282879.732376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96556282879.732376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402317845.33221823</v>
      </c>
      <c r="L3080" s="455">
        <f t="shared" ca="1" si="144"/>
        <v>96958600725.06459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96958600725.06459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403994169.68776911</v>
      </c>
      <c r="L3081" s="455">
        <f t="shared" ca="1" si="144"/>
        <v>97362594894.752365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97362594894.752365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405677478.72813487</v>
      </c>
      <c r="L3082" s="455">
        <f t="shared" ca="1" si="144"/>
        <v>97768272373.480499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97768272373.480499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407367801.55616874</v>
      </c>
      <c r="L3083" s="455">
        <f t="shared" ca="1" si="144"/>
        <v>98175640175.036667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98175640175.036667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409065167.39598608</v>
      </c>
      <c r="L3084" s="455">
        <f t="shared" ca="1" si="144"/>
        <v>98584705342.432648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98584705342.432648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410769605.59346938</v>
      </c>
      <c r="L3085" s="455">
        <f t="shared" ca="1" si="144"/>
        <v>98995474948.026123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98995474948.026123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412481145.61677551</v>
      </c>
      <c r="L3086" s="455">
        <f t="shared" ca="1" si="144"/>
        <v>99407956093.642899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99407956093.642899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414199817.05684543</v>
      </c>
      <c r="L3087" s="455">
        <f t="shared" ca="1" si="144"/>
        <v>99822155910.699738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99822155910.699738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415925649.62791556</v>
      </c>
      <c r="L3088" s="455">
        <f t="shared" ca="1" si="144"/>
        <v>100238081560.32765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100238081560.32765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417658673.16803187</v>
      </c>
      <c r="L3089" s="455">
        <f t="shared" ca="1" si="144"/>
        <v>100655740233.49568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100655740233.49568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419398917.63956535</v>
      </c>
      <c r="L3090" s="455">
        <f t="shared" ca="1" si="144"/>
        <v>101075139151.13525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101075139151.13525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421146413.12973022</v>
      </c>
      <c r="L3091" s="455">
        <f t="shared" ca="1" si="144"/>
        <v>101496285564.26498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101496285564.26498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422901189.85110408</v>
      </c>
      <c r="L3092" s="455">
        <f t="shared" ca="1" si="144"/>
        <v>101919186754.11609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101919186754.11609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424663278.14215034</v>
      </c>
      <c r="L3093" s="455">
        <f t="shared" ca="1" si="144"/>
        <v>102343850032.25824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102343850032.25824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426432708.46774268</v>
      </c>
      <c r="L3094" s="455">
        <f t="shared" ca="1" si="144"/>
        <v>102770282740.72598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102770282740.72598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428209511.41969156</v>
      </c>
      <c r="L3095" s="455">
        <f t="shared" ca="1" si="144"/>
        <v>103198492252.14568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103198492252.14568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429993717.71727365</v>
      </c>
      <c r="L3096" s="455">
        <f t="shared" ca="1" si="144"/>
        <v>103628485969.86295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103628485969.86295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431785358.20776224</v>
      </c>
      <c r="L3097" s="455">
        <f t="shared" ca="1" si="144"/>
        <v>104060271328.07071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104060271328.07071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433584463.8669613</v>
      </c>
      <c r="L3098" s="455">
        <f t="shared" ca="1" si="144"/>
        <v>104493855791.93767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104493855791.93767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435391065.79974025</v>
      </c>
      <c r="L3099" s="455">
        <f t="shared" ca="1" si="144"/>
        <v>104929246857.73741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104929246857.73741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437205195.24057251</v>
      </c>
      <c r="L3100" s="455">
        <f t="shared" ca="1" si="144"/>
        <v>105366452052.97798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105366452052.97798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439026883.55407494</v>
      </c>
      <c r="L3101" s="455">
        <f t="shared" ca="1" si="144"/>
        <v>105805478936.53206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105805478936.53206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440856162.23555022</v>
      </c>
      <c r="L3102" s="455">
        <f t="shared" ca="1" si="144"/>
        <v>106246335098.76761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106246335098.76761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442693062.91153169</v>
      </c>
      <c r="L3103" s="455">
        <f t="shared" ca="1" si="144"/>
        <v>106689028161.67914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106689028161.67914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444537617.34032971</v>
      </c>
      <c r="L3104" s="455">
        <f t="shared" ca="1" si="144"/>
        <v>107133565779.01947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107133565779.01947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446389857.41258103</v>
      </c>
      <c r="L3105" s="455">
        <f t="shared" ca="1" si="144"/>
        <v>107579955636.43205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107579955636.43205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448249815.15180027</v>
      </c>
      <c r="L3106" s="455">
        <f t="shared" ca="1" si="144"/>
        <v>108028205451.58385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108028205451.58385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450117522.71493268</v>
      </c>
      <c r="L3107" s="455">
        <f t="shared" ca="1" si="144"/>
        <v>108478322974.29878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108478322974.29878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451993012.39291161</v>
      </c>
      <c r="L3108" s="455">
        <f t="shared" ca="1" si="144"/>
        <v>108930315986.6917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108930315986.6917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453876316.61121547</v>
      </c>
      <c r="L3109" s="455">
        <f t="shared" ca="1" si="144"/>
        <v>109384192303.30292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109384192303.30292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455767467.93042874</v>
      </c>
      <c r="L3110" s="455">
        <f t="shared" ca="1" si="144"/>
        <v>109839959771.23335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109839959771.23335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457666499.04680556</v>
      </c>
      <c r="L3111" s="455">
        <f t="shared" ca="1" si="144"/>
        <v>110297626270.28015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110297626270.28015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459573442.79283386</v>
      </c>
      <c r="L3112" s="455">
        <f t="shared" ca="1" si="144"/>
        <v>110757199713.07298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110757199713.07298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461488332.13780409</v>
      </c>
      <c r="L3113" s="455">
        <f t="shared" ca="1" si="144"/>
        <v>111218688045.21078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111218688045.21078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463411200.18837821</v>
      </c>
      <c r="L3114" s="455">
        <f t="shared" ca="1" si="144"/>
        <v>111682099245.39917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111682099245.39917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465342080.18916327</v>
      </c>
      <c r="L3115" s="455">
        <f t="shared" ca="1" si="144"/>
        <v>112147441325.58833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112147441325.58833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467281005.52328473</v>
      </c>
      <c r="L3116" s="455">
        <f t="shared" ca="1" si="144"/>
        <v>112614722331.11162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112614722331.11162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469228009.71296501</v>
      </c>
      <c r="L3117" s="455">
        <f t="shared" ca="1" si="144"/>
        <v>113083950340.82458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113083950340.82458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471183126.42010242</v>
      </c>
      <c r="L3118" s="455">
        <f t="shared" ca="1" si="144"/>
        <v>113555133467.24469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113555133467.24469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473146389.44685286</v>
      </c>
      <c r="L3119" s="455">
        <f t="shared" ca="1" si="144"/>
        <v>114028279856.69154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114028279856.69154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475117832.73621476</v>
      </c>
      <c r="L3120" s="455">
        <f t="shared" ca="1" si="144"/>
        <v>114503397689.42776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114503397689.42776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477097490.37261575</v>
      </c>
      <c r="L3121" s="455">
        <f t="shared" ca="1" si="144"/>
        <v>114980495179.80038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114980495179.80038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479085396.58250159</v>
      </c>
      <c r="L3122" s="455">
        <f t="shared" ca="1" si="144"/>
        <v>115459580576.38289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115459580576.38289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481081585.73492867</v>
      </c>
      <c r="L3123" s="455">
        <f t="shared" ca="1" si="144"/>
        <v>115940662162.11781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115940662162.11781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483086092.34215748</v>
      </c>
      <c r="L3124" s="455">
        <f t="shared" ca="1" si="144"/>
        <v>116423748254.45998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116423748254.45998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485098951.06024981</v>
      </c>
      <c r="L3125" s="455">
        <f t="shared" ca="1" si="144"/>
        <v>116908847205.52023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116908847205.52023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487120196.68966764</v>
      </c>
      <c r="L3126" s="455">
        <f t="shared" ca="1" si="144"/>
        <v>117395967402.2099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117395967402.2099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489149864.17587453</v>
      </c>
      <c r="L3127" s="455">
        <f t="shared" ca="1" si="144"/>
        <v>117885117266.38577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117885117266.38577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491187988.60994071</v>
      </c>
      <c r="L3128" s="455">
        <f t="shared" ca="1" si="144"/>
        <v>118376305254.99571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118376305254.99571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493234605.22914886</v>
      </c>
      <c r="L3129" s="455">
        <f t="shared" ca="1" si="144"/>
        <v>118869539860.22485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118869539860.22485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495289749.41760355</v>
      </c>
      <c r="L3130" s="455">
        <f t="shared" ca="1" si="144"/>
        <v>119364829609.64246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119364829609.64246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497353456.70684355</v>
      </c>
      <c r="L3131" s="455">
        <f t="shared" ca="1" si="144"/>
        <v>119862183066.3493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119862183066.3493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499425762.77645546</v>
      </c>
      <c r="L3132" s="455">
        <f t="shared" ca="1" si="144"/>
        <v>120361608829.12576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120361608829.12576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501506703.45469075</v>
      </c>
      <c r="L3133" s="455">
        <f t="shared" ca="1" si="144"/>
        <v>120863115532.58046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120863115532.58046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503596314.71908528</v>
      </c>
      <c r="L3134" s="455">
        <f t="shared" ca="1" si="144"/>
        <v>121366711847.29955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121366711847.29955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505694632.69708145</v>
      </c>
      <c r="L3135" s="455">
        <f t="shared" ca="1" si="144"/>
        <v>121872406479.99663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121872406479.99663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507801693.66665262</v>
      </c>
      <c r="L3136" s="455">
        <f t="shared" ca="1" si="144"/>
        <v>122380208173.66328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122380208173.66328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509917534.0569303</v>
      </c>
      <c r="L3137" s="455">
        <f t="shared" ca="1" si="144"/>
        <v>122890125707.72021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122890125707.72021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512042190.4488343</v>
      </c>
      <c r="L3138" s="455">
        <f t="shared" ca="1" si="144"/>
        <v>123402167898.16905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123402167898.16905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514175699.5757044</v>
      </c>
      <c r="L3139" s="455">
        <f t="shared" ca="1" si="144"/>
        <v>123916343597.74475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123916343597.74475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516318098.32393652</v>
      </c>
      <c r="L3140" s="455">
        <f t="shared" ca="1" si="144"/>
        <v>124432661696.0687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124432661696.0687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518469423.73361957</v>
      </c>
      <c r="L3141" s="455">
        <f t="shared" ca="1" si="144"/>
        <v>124951131119.80231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124951131119.80231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520629712.99917626</v>
      </c>
      <c r="L3142" s="455">
        <f t="shared" ca="1" si="144"/>
        <v>125471760832.80148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125471760832.80148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522799003.47000617</v>
      </c>
      <c r="L3143" s="455">
        <f t="shared" ca="1" si="144"/>
        <v>125994559836.27148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125994559836.27148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524977332.65113115</v>
      </c>
      <c r="L3144" s="455">
        <f t="shared" ca="1" si="144"/>
        <v>126519537168.92262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126519537168.92262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527164738.20384431</v>
      </c>
      <c r="L3145" s="455">
        <f t="shared" ca="1" si="144"/>
        <v>127046701907.12646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127046701907.12646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529361257.94636029</v>
      </c>
      <c r="L3146" s="455">
        <f t="shared" ca="1" si="144"/>
        <v>127576063165.07283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127576063165.07283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531566929.85447019</v>
      </c>
      <c r="L3147" s="455">
        <f t="shared" ca="1" si="144"/>
        <v>128107630094.92731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128107630094.92731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533781792.06219709</v>
      </c>
      <c r="L3148" s="455">
        <f t="shared" ca="1" si="144"/>
        <v>128641411886.9895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128641411886.9895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536005882.86245626</v>
      </c>
      <c r="L3149" s="455">
        <f t="shared" ca="1" si="144"/>
        <v>129177417769.85196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129177417769.85196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538239240.70771646</v>
      </c>
      <c r="L3150" s="455">
        <f t="shared" ca="1" si="144"/>
        <v>129715657010.55968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129715657010.55968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540481904.21066535</v>
      </c>
      <c r="L3151" s="455">
        <f t="shared" ca="1" si="144"/>
        <v>130256138914.77034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130256138914.77034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542733912.14487636</v>
      </c>
      <c r="L3152" s="455">
        <f t="shared" ca="1" si="144"/>
        <v>130798872826.91522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130798872826.91522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544995303.44548011</v>
      </c>
      <c r="L3153" s="455">
        <f t="shared" ca="1" si="144"/>
        <v>131343868130.3607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131343868130.3607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547266117.20983624</v>
      </c>
      <c r="L3154" s="455">
        <f t="shared" ca="1" si="144"/>
        <v>131891134247.57054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131891134247.57054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549546392.69821048</v>
      </c>
      <c r="L3155" s="455">
        <f t="shared" ca="1" si="144"/>
        <v>132440680640.26875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132440680640.26875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551836169.33445311</v>
      </c>
      <c r="L3156" s="455">
        <f t="shared" ca="1" si="144"/>
        <v>132992516809.60321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132992516809.60321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554135486.70668006</v>
      </c>
      <c r="L3157" s="455">
        <f t="shared" ca="1" si="144"/>
        <v>133546652296.30989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133546652296.30989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556444384.56795776</v>
      </c>
      <c r="L3158" s="455">
        <f t="shared" ca="1" si="144"/>
        <v>134103096680.87785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134103096680.87785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558762902.83699095</v>
      </c>
      <c r="L3159" s="455">
        <f t="shared" ca="1" si="144"/>
        <v>134661859583.71484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134661859583.71484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561091081.59881186</v>
      </c>
      <c r="L3160" s="455">
        <f t="shared" ca="1" si="144"/>
        <v>135222950665.31366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135222950665.31366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563428961.10547364</v>
      </c>
      <c r="L3161" s="455">
        <f t="shared" ca="1" si="144"/>
        <v>135786379626.41913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135786379626.41913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565776581.77674639</v>
      </c>
      <c r="L3162" s="455">
        <f t="shared" ca="1" si="144"/>
        <v>136352156208.19588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136352156208.19588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568133984.20081615</v>
      </c>
      <c r="L3163" s="455">
        <f t="shared" ca="1" si="144"/>
        <v>136920290192.3967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136920290192.3967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570501209.13498628</v>
      </c>
      <c r="L3164" s="455">
        <f t="shared" ca="1" si="144"/>
        <v>137490791401.53168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137490791401.53168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572878297.50638199</v>
      </c>
      <c r="L3165" s="455">
        <f t="shared" ca="1" si="144"/>
        <v>138063669699.03806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138063669699.03806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575265290.41265857</v>
      </c>
      <c r="L3166" s="455">
        <f t="shared" ca="1" si="144"/>
        <v>138638934989.45071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138638934989.45071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577662229.1227113</v>
      </c>
      <c r="L3167" s="455">
        <f t="shared" ca="1" si="144"/>
        <v>139216597218.57343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139216597218.57343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580069155.07738924</v>
      </c>
      <c r="L3168" s="455">
        <f t="shared" ca="1" si="144"/>
        <v>139796666373.65082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139796666373.65082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582486109.8902117</v>
      </c>
      <c r="L3169" s="455">
        <f t="shared" ca="1" si="144"/>
        <v>140379152483.54102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140379152483.54102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584913135.34808755</v>
      </c>
      <c r="L3170" s="455">
        <f t="shared" ca="1" si="144"/>
        <v>140964065618.8891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140964065618.8891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587350273.41203785</v>
      </c>
      <c r="L3171" s="455">
        <f t="shared" ca="1" si="144"/>
        <v>141551415892.30115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141551415892.30115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589797566.2179215</v>
      </c>
      <c r="L3172" s="455">
        <f t="shared" ca="1" si="144"/>
        <v>142141213458.51907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142141213458.51907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592255056.07716274</v>
      </c>
      <c r="L3173" s="455">
        <f t="shared" ca="1" si="144"/>
        <v>142733468514.59622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142733468514.59622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594722785.47748423</v>
      </c>
      <c r="L3174" s="455">
        <f t="shared" ca="1" si="144"/>
        <v>143328191300.0737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143328191300.0737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597200797.08364046</v>
      </c>
      <c r="L3175" s="455">
        <f t="shared" ca="1" si="144"/>
        <v>143925392097.15735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143925392097.15735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599689133.7381556</v>
      </c>
      <c r="L3176" s="455">
        <f t="shared" ca="1" si="144"/>
        <v>144525081230.89551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144525081230.89551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602187838.46206462</v>
      </c>
      <c r="L3177" s="455">
        <f t="shared" ca="1" si="144"/>
        <v>145127269069.35757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145127269069.35757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604696954.45565653</v>
      </c>
      <c r="L3178" s="455">
        <f t="shared" ca="1" si="144"/>
        <v>145731966023.81323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145731966023.81323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607216525.09922183</v>
      </c>
      <c r="L3179" s="455">
        <f t="shared" ca="1" si="144"/>
        <v>146339182548.91245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146339182548.91245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609746593.95380187</v>
      </c>
      <c r="L3180" s="455">
        <f t="shared" ca="1" si="144"/>
        <v>146948929142.86624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146948929142.86624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612287204.76194263</v>
      </c>
      <c r="L3181" s="455">
        <f t="shared" ca="1" si="144"/>
        <v>147561216347.62817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147561216347.62817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614838401.44845068</v>
      </c>
      <c r="L3182" s="455">
        <f t="shared" ca="1" si="144"/>
        <v>148176054749.07663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148176054749.07663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617400228.12115264</v>
      </c>
      <c r="L3183" s="455">
        <f t="shared" ca="1" si="144"/>
        <v>148793454977.19778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148793454977.19778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619972729.07165742</v>
      </c>
      <c r="L3184" s="455">
        <f t="shared" ca="1" si="144"/>
        <v>149413427706.26944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149413427706.26944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622555948.77612269</v>
      </c>
      <c r="L3185" s="455">
        <f t="shared" ca="1" si="144"/>
        <v>150035983655.04556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150035983655.04556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625149931.89602315</v>
      </c>
      <c r="L3186" s="455">
        <f t="shared" ca="1" si="144"/>
        <v>150661133586.94159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150661133586.94159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627754723.27892327</v>
      </c>
      <c r="L3187" s="455">
        <f t="shared" ca="1" si="144"/>
        <v>151288888310.22052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151288888310.22052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630370367.95925212</v>
      </c>
      <c r="L3188" s="455">
        <f t="shared" ca="1" si="144"/>
        <v>151919258678.17978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151919258678.17978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632996911.15908241</v>
      </c>
      <c r="L3189" s="455">
        <f t="shared" ca="1" si="144"/>
        <v>152552255589.33887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152552255589.33887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635634398.28891194</v>
      </c>
      <c r="L3190" s="455">
        <f t="shared" ca="1" si="144"/>
        <v>153187889987.62778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153187889987.62778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638282874.94844902</v>
      </c>
      <c r="L3191" s="455">
        <f t="shared" ca="1" si="144"/>
        <v>153826172862.57623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153826172862.57623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640942386.92740095</v>
      </c>
      <c r="L3192" s="455">
        <f t="shared" ca="1" si="144"/>
        <v>154467115249.50363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154467115249.50363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643612980.20626509</v>
      </c>
      <c r="L3193" s="455">
        <f t="shared" ca="1" si="144"/>
        <v>155110728229.7099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155110728229.7099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646294700.95712459</v>
      </c>
      <c r="L3194" s="455">
        <f t="shared" ca="1" si="144"/>
        <v>155757022930.66702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155757022930.66702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648987595.54444587</v>
      </c>
      <c r="L3195" s="455">
        <f t="shared" ca="1" si="144"/>
        <v>156406010526.21146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156406010526.21146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651691710.52588105</v>
      </c>
      <c r="L3196" s="455">
        <f t="shared" ca="1" si="144"/>
        <v>157057702236.73734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157057702236.73734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654407092.65307224</v>
      </c>
      <c r="L3197" s="455">
        <f t="shared" ca="1" si="144"/>
        <v>157712109329.39041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157712109329.39041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657133788.87246001</v>
      </c>
      <c r="L3198" s="455">
        <f t="shared" ca="1" si="144"/>
        <v>158369243118.26288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158369243118.26288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659871846.32609534</v>
      </c>
      <c r="L3199" s="455">
        <f t="shared" ca="1" si="144"/>
        <v>159029114964.58896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159029114964.58896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662621312.35245395</v>
      </c>
      <c r="L3200" s="455">
        <f t="shared" ca="1" si="144"/>
        <v>159691736276.94141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159691736276.94141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665382234.48725581</v>
      </c>
      <c r="L3201" s="455">
        <f t="shared" ca="1" si="144"/>
        <v>160357118511.42865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160357118511.42865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668154660.46428609</v>
      </c>
      <c r="L3202" s="455">
        <f t="shared" ca="1" si="144"/>
        <v>161025273171.89294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161025273171.89294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670938638.21622062</v>
      </c>
      <c r="L3203" s="455">
        <f t="shared" ca="1" si="144"/>
        <v>161696211810.10916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161696211810.10916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673734215.87545478</v>
      </c>
      <c r="L3204" s="455">
        <f t="shared" ca="1" si="144"/>
        <v>162369946025.98462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162369946025.98462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676541441.77493596</v>
      </c>
      <c r="L3205" s="455">
        <f t="shared" ca="1" si="144"/>
        <v>163046487467.75955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163046487467.75955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679360364.44899809</v>
      </c>
      <c r="L3206" s="455">
        <f t="shared" ca="1" si="144"/>
        <v>163725847832.20856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163725847832.20856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682191032.63420236</v>
      </c>
      <c r="L3207" s="455">
        <f t="shared" ca="1" si="144"/>
        <v>164408038864.84277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164408038864.84277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685033495.2701782</v>
      </c>
      <c r="L3208" s="455">
        <f t="shared" ca="1" si="144"/>
        <v>165093072360.11295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165093072360.11295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687887801.50047064</v>
      </c>
      <c r="L3209" s="455">
        <f t="shared" ca="1" si="144"/>
        <v>165780960161.6134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165780960161.6134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690754000.6733892</v>
      </c>
      <c r="L3210" s="455">
        <f t="shared" ca="1" si="144"/>
        <v>166471714162.2868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166471714162.2868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693632142.34286165</v>
      </c>
      <c r="L3211" s="455">
        <f t="shared" ca="1" si="144"/>
        <v>167165346304.62967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167165346304.62967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696522276.26929033</v>
      </c>
      <c r="L3212" s="455">
        <f t="shared" ca="1" si="144"/>
        <v>167861868580.89896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167861868580.89896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699424452.4204123</v>
      </c>
      <c r="L3213" s="455">
        <f t="shared" ca="1" si="144"/>
        <v>168561293033.31937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168561293033.31937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702338720.97216403</v>
      </c>
      <c r="L3214" s="455">
        <f t="shared" ca="1" si="144"/>
        <v>169263631754.29153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169263631754.29153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705265132.30954802</v>
      </c>
      <c r="L3215" s="455">
        <f t="shared" ca="1" si="144"/>
        <v>169968896886.60107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169968896886.60107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708203737.02750444</v>
      </c>
      <c r="L3216" s="455">
        <f t="shared" ca="1" si="144"/>
        <v>170677100623.62857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170677100623.62857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711154585.9317857</v>
      </c>
      <c r="L3217" s="455">
        <f t="shared" ca="1" si="144"/>
        <v>171388255209.56036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171388255209.56036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714117730.03983486</v>
      </c>
      <c r="L3218" s="455">
        <f t="shared" ca="1" si="144"/>
        <v>172102372939.60019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172102372939.60019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717093220.58166742</v>
      </c>
      <c r="L3219" s="455">
        <f t="shared" ca="1" si="144"/>
        <v>172819466160.18185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172819466160.18185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720081109.00075769</v>
      </c>
      <c r="L3220" s="455">
        <f t="shared" ca="1" si="144"/>
        <v>173539547269.18262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173539547269.18262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723081446.95492756</v>
      </c>
      <c r="L3221" s="455">
        <f t="shared" ca="1" si="144"/>
        <v>174262628716.13754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174262628716.13754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726094286.31723976</v>
      </c>
      <c r="L3222" s="455">
        <f t="shared" ca="1" si="144"/>
        <v>174988723002.45477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174988723002.45477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729119679.1768949</v>
      </c>
      <c r="L3223" s="455">
        <f t="shared" ca="1" si="144"/>
        <v>175717842681.63165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175717842681.63165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732157677.84013188</v>
      </c>
      <c r="L3224" s="455">
        <f t="shared" ca="1" si="144"/>
        <v>176450000359.47177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176450000359.47177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735208334.83113241</v>
      </c>
      <c r="L3225" s="455">
        <f t="shared" ca="1" si="144"/>
        <v>177185208694.30292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177185208694.30292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738271702.89292884</v>
      </c>
      <c r="L3226" s="455">
        <f t="shared" ca="1" si="144"/>
        <v>177923480397.19583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177923480397.19583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741347834.98831594</v>
      </c>
      <c r="L3227" s="455">
        <f t="shared" ca="1" si="144"/>
        <v>178664828232.18414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178664828232.18414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744436784.3007673</v>
      </c>
      <c r="L3228" s="455">
        <f t="shared" ca="1" si="144"/>
        <v>179409265016.48492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179409265016.48492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747538604.23535383</v>
      </c>
      <c r="L3229" s="455">
        <f t="shared" ca="1" si="144"/>
        <v>180156803620.72028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180156803620.72028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750653348.41966784</v>
      </c>
      <c r="L3230" s="455">
        <f t="shared" ca="1" si="144"/>
        <v>180907456969.13995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180907456969.13995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753781070.70474982</v>
      </c>
      <c r="L3231" s="455">
        <f t="shared" ca="1" si="144"/>
        <v>181661238039.8447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181661238039.8447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756921825.16601956</v>
      </c>
      <c r="L3232" s="455">
        <f t="shared" ca="1" si="144"/>
        <v>182418159865.01071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182418159865.01071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760075666.10421133</v>
      </c>
      <c r="L3233" s="455">
        <f t="shared" ca="1" si="144"/>
        <v>183178235531.11493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183178235531.11493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763242648.04631221</v>
      </c>
      <c r="L3234" s="455">
        <f t="shared" ca="1" si="144"/>
        <v>183941478179.16125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183941478179.16125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766422825.74650526</v>
      </c>
      <c r="L3235" s="455">
        <f t="shared" ca="1" si="144"/>
        <v>184707901004.90775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184707901004.90775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769616254.18711555</v>
      </c>
      <c r="L3236" s="455">
        <f t="shared" ca="1" si="144"/>
        <v>185477517259.09485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185477517259.09485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772822988.57956183</v>
      </c>
      <c r="L3237" s="455">
        <f t="shared" ca="1" si="144"/>
        <v>186250340247.67441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186250340247.67441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776043084.36531007</v>
      </c>
      <c r="L3238" s="455">
        <f t="shared" ca="1" si="144"/>
        <v>187026383332.0397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187026383332.0397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779276597.21683204</v>
      </c>
      <c r="L3239" s="455">
        <f t="shared" ca="1" si="144"/>
        <v>187805659929.25653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187805659929.25653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782523583.03856885</v>
      </c>
      <c r="L3240" s="455">
        <f t="shared" ca="1" si="144"/>
        <v>188588183512.2951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188588183512.2951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785784097.96789622</v>
      </c>
      <c r="L3241" s="455">
        <f t="shared" ca="1" si="144"/>
        <v>189373967610.263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189373967610.263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789058198.37609577</v>
      </c>
      <c r="L3242" s="455">
        <f t="shared" ca="1" si="144"/>
        <v>190163025808.6391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190163025808.6391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792345940.86932957</v>
      </c>
      <c r="L3243" s="455">
        <f t="shared" ca="1" si="144"/>
        <v>190955371749.50842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190955371749.50842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795647382.28961837</v>
      </c>
      <c r="L3244" s="455">
        <f t="shared" ca="1" si="144"/>
        <v>191751019131.79803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191751019131.79803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798962579.71582508</v>
      </c>
      <c r="L3245" s="455">
        <f t="shared" ca="1" si="144"/>
        <v>192549981711.51385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192549981711.51385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802291590.46464109</v>
      </c>
      <c r="L3246" s="455">
        <f t="shared" ca="1" si="144"/>
        <v>193352273301.97849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193352273301.97849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805634472.09157705</v>
      </c>
      <c r="L3247" s="455">
        <f t="shared" ca="1" si="144"/>
        <v>194157907774.07007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194157907774.07007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808991282.39195859</v>
      </c>
      <c r="L3248" s="455">
        <f t="shared" ca="1" si="144"/>
        <v>194966899056.46204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194966899056.46204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812362079.40192509</v>
      </c>
      <c r="L3249" s="455">
        <f t="shared" ca="1" si="144"/>
        <v>195779261135.86395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195779261135.86395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815746921.39943314</v>
      </c>
      <c r="L3250" s="455">
        <f t="shared" ca="1" si="144"/>
        <v>196595008057.2634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196595008057.2634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819145866.90526414</v>
      </c>
      <c r="L3251" s="455">
        <f t="shared" ca="1" si="144"/>
        <v>197414153924.16867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197414153924.16867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822558974.68403614</v>
      </c>
      <c r="L3252" s="455">
        <f t="shared" ca="1" si="144"/>
        <v>198236712898.85269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198236712898.85269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825986303.74521959</v>
      </c>
      <c r="L3253" s="455">
        <f t="shared" ca="1" si="144"/>
        <v>199062699202.5979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199062699202.5979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829427913.34415793</v>
      </c>
      <c r="L3254" s="455">
        <f t="shared" ca="1" si="144"/>
        <v>199892127115.94205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199892127115.94205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832883862.98309183</v>
      </c>
      <c r="L3255" s="455">
        <f t="shared" ca="1" si="144"/>
        <v>200725010978.92514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200725010978.92514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836354212.41218805</v>
      </c>
      <c r="L3256" s="455">
        <f t="shared" ca="1" si="144"/>
        <v>201561365191.33734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201561365191.33734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839839021.6305722</v>
      </c>
      <c r="L3257" s="455">
        <f t="shared" ca="1" si="144"/>
        <v>202401204212.96793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202401204212.96793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843338350.88736629</v>
      </c>
      <c r="L3258" s="455">
        <f t="shared" ca="1" si="144"/>
        <v>203244542563.85529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203244542563.85529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846852260.68273032</v>
      </c>
      <c r="L3259" s="455">
        <f t="shared" ca="1" si="144"/>
        <v>204091394824.53802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204091394824.53802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850380811.76890838</v>
      </c>
      <c r="L3260" s="455">
        <f t="shared" ca="1" si="144"/>
        <v>204941775636.30695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204941775636.30695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853924065.15127897</v>
      </c>
      <c r="L3261" s="455">
        <f t="shared" ca="1" si="144"/>
        <v>205795699701.45822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205795699701.45822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857482082.08940923</v>
      </c>
      <c r="L3262" s="455">
        <f t="shared" ca="1" si="144"/>
        <v>206653181783.54764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206653181783.54764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861054924.09811521</v>
      </c>
      <c r="L3263" s="455">
        <f t="shared" ca="1" si="144"/>
        <v>207514236707.64575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207514236707.64575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864642652.948524</v>
      </c>
      <c r="L3264" s="455">
        <f t="shared" ca="1" si="144"/>
        <v>208378879360.59427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208378879360.59427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868245330.66914272</v>
      </c>
      <c r="L3265" s="455">
        <f t="shared" ca="1" si="144"/>
        <v>209247124691.2634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209247124691.2634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871863019.54693079</v>
      </c>
      <c r="L3266" s="455">
        <f t="shared" ca="1" si="144"/>
        <v>210118987710.81033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210118987710.81033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875495782.12837636</v>
      </c>
      <c r="L3267" s="455">
        <f t="shared" ca="1" si="144"/>
        <v>210994483492.93872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210994483492.93872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879143681.22057796</v>
      </c>
      <c r="L3268" s="455">
        <f t="shared" ca="1" si="144"/>
        <v>211873627174.1593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211873627174.1593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882806779.89233041</v>
      </c>
      <c r="L3269" s="455">
        <f t="shared" ca="1" si="144"/>
        <v>212756433954.05164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212756433954.05164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886485141.47521508</v>
      </c>
      <c r="L3270" s="455">
        <f t="shared" ca="1" si="144"/>
        <v>213642919095.52686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213642919095.52686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890178829.56469524</v>
      </c>
      <c r="L3271" s="455">
        <f t="shared" ca="1" si="144"/>
        <v>214533097925.09155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214533097925.09155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893887908.02121484</v>
      </c>
      <c r="L3272" s="455">
        <f t="shared" ca="1" si="144"/>
        <v>215426985833.11276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215426985833.11276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897612440.97130311</v>
      </c>
      <c r="L3273" s="455">
        <f t="shared" ca="1" si="144"/>
        <v>216324598274.08408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216324598274.08408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901352492.80868375</v>
      </c>
      <c r="L3274" s="455">
        <f t="shared" ca="1" si="144"/>
        <v>217225950766.89276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217225950766.89276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905108128.19538653</v>
      </c>
      <c r="L3275" s="455">
        <f t="shared" ca="1" si="144"/>
        <v>218131058895.08813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218131058895.08813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908879412.06286705</v>
      </c>
      <c r="L3276" s="455">
        <f t="shared" ca="1" si="144"/>
        <v>219039938307.151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219039938307.151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912666409.61312914</v>
      </c>
      <c r="L3277" s="455">
        <f t="shared" ca="1" si="144"/>
        <v>219952604716.76413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219952604716.76413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916469186.31985068</v>
      </c>
      <c r="L3278" s="455">
        <f t="shared" ca="1" si="144"/>
        <v>220869073903.08398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220869073903.08398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920287807.92951655</v>
      </c>
      <c r="L3279" s="455">
        <f t="shared" ca="1" si="144"/>
        <v>221789361711.01349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221789361711.01349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924122340.462556</v>
      </c>
      <c r="L3280" s="455">
        <f t="shared" ca="1" si="144"/>
        <v>222713484051.47604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222713484051.47604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927972850.2144835</v>
      </c>
      <c r="L3281" s="455">
        <f t="shared" ca="1" si="144"/>
        <v>223641456901.69052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223641456901.69052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931839403.75704384</v>
      </c>
      <c r="L3282" s="455">
        <f t="shared" ca="1" si="144"/>
        <v>224573296305.44757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224573296305.44757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935722067.93936503</v>
      </c>
      <c r="L3283" s="455">
        <f t="shared" ca="1" si="144"/>
        <v>225509018373.38693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225509018373.38693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939620909.88911235</v>
      </c>
      <c r="L3284" s="455">
        <f t="shared" ca="1" si="144"/>
        <v>226448639283.27603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226448639283.27603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943535997.01365006</v>
      </c>
      <c r="L3285" s="455">
        <f t="shared" ca="1" si="144"/>
        <v>227392175280.28967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227392175280.28967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947467397.00120699</v>
      </c>
      <c r="L3286" s="455">
        <f t="shared" ca="1" si="144"/>
        <v>228339642677.29089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228339642677.29089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951415177.82204521</v>
      </c>
      <c r="L3287" s="455">
        <f t="shared" ca="1" si="144"/>
        <v>229291057855.11295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229291057855.11295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955379407.72963727</v>
      </c>
      <c r="L3288" s="455">
        <f t="shared" ca="1" si="144"/>
        <v>230246437262.84259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230246437262.84259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959360155.26184416</v>
      </c>
      <c r="L3289" s="455">
        <f t="shared" ca="1" si="144"/>
        <v>231205797418.10443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231205797418.10443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963357489.24210179</v>
      </c>
      <c r="L3290" s="455">
        <f t="shared" ca="1" si="144"/>
        <v>232169154907.34653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232169154907.34653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967371478.78061056</v>
      </c>
      <c r="L3291" s="455">
        <f t="shared" ca="1" si="144"/>
        <v>233136526386.12714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233136526386.12714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971402193.27552962</v>
      </c>
      <c r="L3292" s="455">
        <f t="shared" ca="1" si="144"/>
        <v>234107928579.40268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234107928579.40268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975449702.41417766</v>
      </c>
      <c r="L3293" s="455">
        <f t="shared" ca="1" si="144"/>
        <v>235083378281.81686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235083378281.81686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979514076.17423689</v>
      </c>
      <c r="L3294" s="455">
        <f t="shared" ca="1" si="144"/>
        <v>236062892357.99109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236062892357.99109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983595384.82496297</v>
      </c>
      <c r="L3295" s="455">
        <f t="shared" ca="1" si="144"/>
        <v>237046487742.81604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237046487742.81604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987693698.92840016</v>
      </c>
      <c r="L3296" s="455">
        <f t="shared" ca="1" si="144"/>
        <v>238034181441.74445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238034181441.74445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991809089.34060192</v>
      </c>
      <c r="L3297" s="455">
        <f t="shared" ca="1" si="144"/>
        <v>239025990531.08505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239025990531.08505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995941627.21285439</v>
      </c>
      <c r="L3298" s="455">
        <f t="shared" ca="1" si="144"/>
        <v>240021932158.29791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240021932158.29791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1000091383.992908</v>
      </c>
      <c r="L3299" s="455">
        <f t="shared" ca="1" si="144"/>
        <v>241022023542.29083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241022023542.29083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1004258431.4262118</v>
      </c>
      <c r="L3300" s="455">
        <f t="shared" ca="1" si="144"/>
        <v>242026281973.71704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242026281973.71704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1008442841.5571544</v>
      </c>
      <c r="L3301" s="455">
        <f t="shared" ca="1" si="144"/>
        <v>243034724815.2742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243034724815.2742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1012644686.730309</v>
      </c>
      <c r="L3302" s="455">
        <f t="shared" ca="1" si="144"/>
        <v>244047369502.00452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244047369502.00452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1016864039.5916853</v>
      </c>
      <c r="L3303" s="455">
        <f t="shared" ca="1" si="144"/>
        <v>245064233541.59619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245064233541.59619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1021100973.0899839</v>
      </c>
      <c r="L3304" s="455">
        <f t="shared" ca="1" si="144"/>
        <v>246085334514.68619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246085334514.68619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1025355560.4778593</v>
      </c>
      <c r="L3305" s="455">
        <f t="shared" ca="1" si="144"/>
        <v>247110690075.16403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247110690075.16403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1029627875.3131834</v>
      </c>
      <c r="L3306" s="455">
        <f t="shared" ca="1" si="144"/>
        <v>248140317950.4772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248140317950.4772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1033917991.4603217</v>
      </c>
      <c r="L3307" s="455">
        <f t="shared" ca="1" si="144"/>
        <v>249174235941.93753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249174235941.93753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1038225983.0914065</v>
      </c>
      <c r="L3308" s="455">
        <f t="shared" ca="1" si="144"/>
        <v>250212461925.02893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250212461925.02893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1042551924.6876204</v>
      </c>
      <c r="L3309" s="455">
        <f t="shared" ca="1" si="144"/>
        <v>251255013849.71655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251255013849.71655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1046895891.0404856</v>
      </c>
      <c r="L3310" s="455">
        <f t="shared" ca="1" si="144"/>
        <v>252301909740.75705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252301909740.75705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1051257957.2531544</v>
      </c>
      <c r="L3311" s="455">
        <f t="shared" ca="1" si="144"/>
        <v>253353167698.01019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253353167698.01019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1055638198.7417091</v>
      </c>
      <c r="L3312" s="455">
        <f t="shared" ca="1" si="144"/>
        <v>254408805896.75189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254408805896.75189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1060036691.2364662</v>
      </c>
      <c r="L3313" s="455">
        <f t="shared" ca="1" si="144"/>
        <v>255468842587.98837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255468842587.98837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1064453510.7832848</v>
      </c>
      <c r="L3314" s="455">
        <f t="shared" ca="1" si="144"/>
        <v>256533296098.77167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256533296098.77167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1068888733.7448817</v>
      </c>
      <c r="L3315" s="455">
        <f t="shared" ca="1" si="144"/>
        <v>257602184832.51654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257602184832.51654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1073342436.8021523</v>
      </c>
      <c r="L3316" s="455">
        <f t="shared" ca="1" si="144"/>
        <v>258675527269.3187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258675527269.3187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1077814696.9554946</v>
      </c>
      <c r="L3317" s="455">
        <f t="shared" ca="1" si="144"/>
        <v>259753341966.2742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259753341966.2742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1082305591.5261426</v>
      </c>
      <c r="L3318" s="455">
        <f t="shared" ca="1" si="144"/>
        <v>260835647557.80035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260835647557.80035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1086815198.1575012</v>
      </c>
      <c r="L3319" s="455">
        <f t="shared" ca="1" si="144"/>
        <v>261922462755.95786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261922462755.95786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1091343594.8164911</v>
      </c>
      <c r="L3320" s="455">
        <f t="shared" ca="1" si="144"/>
        <v>263013806350.77435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263013806350.77435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1095890859.794893</v>
      </c>
      <c r="L3321" s="455">
        <f t="shared" ca="1" si="144"/>
        <v>264109697210.56924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264109697210.56924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1100457071.710705</v>
      </c>
      <c r="L3322" s="455">
        <f t="shared" ca="1" si="144"/>
        <v>265210154282.27994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265210154282.27994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1105042309.5094998</v>
      </c>
      <c r="L3323" s="455">
        <f t="shared" ref="L3323:L3577" ca="1" si="149">I3323-J3323+K3323</f>
        <v>266315196591.78943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266315196591.78943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1109646652.4657893</v>
      </c>
      <c r="L3324" s="455">
        <f t="shared" ca="1" si="149"/>
        <v>267424843244.25522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267424843244.25522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1114270180.1843967</v>
      </c>
      <c r="L3325" s="455">
        <f t="shared" ca="1" si="149"/>
        <v>268539113424.43961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268539113424.43961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1118912972.6018319</v>
      </c>
      <c r="L3326" s="455">
        <f t="shared" ca="1" si="149"/>
        <v>269658026397.04144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269658026397.04144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1123575109.9876726</v>
      </c>
      <c r="L3327" s="455">
        <f t="shared" ca="1" si="149"/>
        <v>270781601507.02911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270781601507.02911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1128256672.9459546</v>
      </c>
      <c r="L3328" s="455">
        <f t="shared" ca="1" si="149"/>
        <v>271909858179.97507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271909858179.97507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1132957742.4165628</v>
      </c>
      <c r="L3329" s="455">
        <f t="shared" ca="1" si="149"/>
        <v>273042815922.39163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273042815922.39163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1137678399.6766317</v>
      </c>
      <c r="L3330" s="455">
        <f t="shared" ca="1" si="149"/>
        <v>274180494322.06827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274180494322.06827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1142418726.3419511</v>
      </c>
      <c r="L3331" s="455">
        <f t="shared" ca="1" si="149"/>
        <v>275322913048.41022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275322913048.41022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1147178804.3683758</v>
      </c>
      <c r="L3332" s="455">
        <f t="shared" ca="1" si="149"/>
        <v>276470091852.77856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276470091852.77856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1151958716.0532441</v>
      </c>
      <c r="L3333" s="455">
        <f t="shared" ca="1" si="149"/>
        <v>277622050568.83179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277622050568.83179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1156758544.0367992</v>
      </c>
      <c r="L3334" s="455">
        <f t="shared" ca="1" si="149"/>
        <v>278778809112.86859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278778809112.86859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1161578371.3036191</v>
      </c>
      <c r="L3335" s="455">
        <f t="shared" ca="1" si="149"/>
        <v>279940387484.17218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279940387484.17218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1166418281.1840508</v>
      </c>
      <c r="L3336" s="455">
        <f t="shared" ca="1" si="149"/>
        <v>281106805765.3562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281106805765.3562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1171278357.3556509</v>
      </c>
      <c r="L3337" s="455">
        <f t="shared" ca="1" si="149"/>
        <v>282278084122.71185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282278084122.71185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1176158683.8446326</v>
      </c>
      <c r="L3338" s="455">
        <f t="shared" ca="1" si="149"/>
        <v>283454242806.55646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283454242806.55646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1181059345.0273185</v>
      </c>
      <c r="L3339" s="455">
        <f t="shared" ca="1" si="149"/>
        <v>284635302151.5838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284635302151.5838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1185980425.6315992</v>
      </c>
      <c r="L3340" s="455">
        <f t="shared" ca="1" si="149"/>
        <v>285821282577.21539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285821282577.21539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1190922010.7383974</v>
      </c>
      <c r="L3341" s="455">
        <f t="shared" ca="1" si="149"/>
        <v>287012204587.9538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287012204587.9538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1195884185.7831409</v>
      </c>
      <c r="L3342" s="455">
        <f t="shared" ca="1" si="149"/>
        <v>288208088773.73694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288208088773.73694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1200867036.5572371</v>
      </c>
      <c r="L3343" s="455">
        <f t="shared" ca="1" si="149"/>
        <v>289408955810.29419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289408955810.29419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1205870649.2095592</v>
      </c>
      <c r="L3344" s="455">
        <f t="shared" ca="1" si="149"/>
        <v>290614826459.50372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290614826459.50372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1210895110.2479322</v>
      </c>
      <c r="L3345" s="455">
        <f t="shared" ca="1" si="149"/>
        <v>291825721569.75165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291825721569.75165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1215940506.5406318</v>
      </c>
      <c r="L3346" s="455">
        <f t="shared" ca="1" si="149"/>
        <v>293041662076.2923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293041662076.2923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1221006925.3178844</v>
      </c>
      <c r="L3347" s="455">
        <f t="shared" ca="1" si="149"/>
        <v>294262669001.61017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294262669001.61017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1226094454.1733756</v>
      </c>
      <c r="L3348" s="455">
        <f t="shared" ca="1" si="149"/>
        <v>295488763455.78357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295488763455.78357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1231203181.0657649</v>
      </c>
      <c r="L3349" s="455">
        <f t="shared" ca="1" si="149"/>
        <v>296719966636.8493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296719966636.8493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1236333194.3202055</v>
      </c>
      <c r="L3350" s="455">
        <f t="shared" ca="1" si="149"/>
        <v>297956299831.16949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297956299831.16949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1241484582.6298728</v>
      </c>
      <c r="L3351" s="455">
        <f t="shared" ca="1" si="149"/>
        <v>299197784413.79938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299197784413.79938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1246657435.0574975</v>
      </c>
      <c r="L3352" s="455">
        <f t="shared" ca="1" si="149"/>
        <v>300444441848.85687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300444441848.85687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1251851841.0369036</v>
      </c>
      <c r="L3353" s="455">
        <f t="shared" ca="1" si="149"/>
        <v>301696293689.8938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301696293689.8938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1257067890.3745575</v>
      </c>
      <c r="L3354" s="455">
        <f t="shared" ca="1" si="149"/>
        <v>302953361580.26837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302953361580.26837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1262305673.2511182</v>
      </c>
      <c r="L3355" s="455">
        <f t="shared" ca="1" si="149"/>
        <v>304215667253.51947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304215667253.51947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1267565280.2229977</v>
      </c>
      <c r="L3356" s="455">
        <f t="shared" ca="1" si="149"/>
        <v>305483232533.74249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305483232533.74249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1272846802.223927</v>
      </c>
      <c r="L3357" s="455">
        <f t="shared" ca="1" si="149"/>
        <v>306756079335.96643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306756079335.96643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1278150330.5665269</v>
      </c>
      <c r="L3358" s="455">
        <f t="shared" ca="1" si="149"/>
        <v>308034229666.53296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308034229666.53296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1283475956.9438872</v>
      </c>
      <c r="L3359" s="455">
        <f t="shared" ca="1" si="149"/>
        <v>309317705623.47687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309317705623.47687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1288823773.4311535</v>
      </c>
      <c r="L3360" s="455">
        <f t="shared" ca="1" si="149"/>
        <v>310606529396.90802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310606529396.90802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1294193872.4871168</v>
      </c>
      <c r="L3361" s="455">
        <f t="shared" ca="1" si="149"/>
        <v>311900723269.39514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311900723269.39514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1299586346.9558132</v>
      </c>
      <c r="L3362" s="455">
        <f t="shared" ca="1" si="149"/>
        <v>313200309616.35095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313200309616.35095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1305001290.0681291</v>
      </c>
      <c r="L3363" s="455">
        <f t="shared" ca="1" si="149"/>
        <v>314505310906.41907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314505310906.41907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1310438795.4434128</v>
      </c>
      <c r="L3364" s="455">
        <f t="shared" ca="1" si="149"/>
        <v>315815749701.86249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315815749701.86249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1315898957.0910938</v>
      </c>
      <c r="L3365" s="455">
        <f t="shared" ca="1" si="149"/>
        <v>317131648658.95355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317131648658.95355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1321381869.4123065</v>
      </c>
      <c r="L3366" s="455">
        <f t="shared" ca="1" si="149"/>
        <v>318453030528.36584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318453030528.36584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1326887627.2015243</v>
      </c>
      <c r="L3367" s="455">
        <f t="shared" ca="1" si="149"/>
        <v>319779918155.56738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319779918155.56738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1332416325.6481974</v>
      </c>
      <c r="L3368" s="455">
        <f t="shared" ca="1" si="149"/>
        <v>321112334481.21558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321112334481.21558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1337968060.3383982</v>
      </c>
      <c r="L3369" s="455">
        <f t="shared" ca="1" si="149"/>
        <v>322450302541.55396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322450302541.55396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1343542927.2564747</v>
      </c>
      <c r="L3370" s="455">
        <f t="shared" ca="1" si="149"/>
        <v>323793845468.81042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323793845468.81042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1349141022.78671</v>
      </c>
      <c r="L3371" s="455">
        <f t="shared" ca="1" si="149"/>
        <v>325142986491.59711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325142986491.59711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1354762443.714988</v>
      </c>
      <c r="L3372" s="455">
        <f t="shared" ca="1" si="149"/>
        <v>326497748935.31207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326497748935.31207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1360407287.2304668</v>
      </c>
      <c r="L3373" s="455">
        <f t="shared" ca="1" si="149"/>
        <v>327858156222.54254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327858156222.54254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1366075650.9272606</v>
      </c>
      <c r="L3374" s="455">
        <f t="shared" ca="1" si="149"/>
        <v>329224231873.46979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329224231873.46979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1371767632.8061242</v>
      </c>
      <c r="L3375" s="455">
        <f t="shared" ca="1" si="149"/>
        <v>330595999506.27594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330595999506.27594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1377483331.2761497</v>
      </c>
      <c r="L3376" s="455">
        <f t="shared" ca="1" si="149"/>
        <v>331973482837.55206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331973482837.55206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1383222845.156467</v>
      </c>
      <c r="L3377" s="455">
        <f t="shared" ca="1" si="149"/>
        <v>333356705682.70856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333356705682.70856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1388986273.6779523</v>
      </c>
      <c r="L3378" s="455">
        <f t="shared" ca="1" si="149"/>
        <v>334745691956.38654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334745691956.38654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1394773716.4849439</v>
      </c>
      <c r="L3379" s="455">
        <f t="shared" ca="1" si="149"/>
        <v>336140465672.87146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336140465672.87146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1400585273.6369643</v>
      </c>
      <c r="L3380" s="455">
        <f t="shared" ca="1" si="149"/>
        <v>337541050946.50842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337541050946.50842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1406421045.6104517</v>
      </c>
      <c r="L3381" s="455">
        <f t="shared" ca="1" si="149"/>
        <v>338947471992.1189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338947471992.1189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1412281133.3004954</v>
      </c>
      <c r="L3382" s="455">
        <f t="shared" ca="1" si="149"/>
        <v>340359753125.41937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340359753125.41937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1418165638.0225806</v>
      </c>
      <c r="L3383" s="455">
        <f t="shared" ca="1" si="149"/>
        <v>341777918763.44196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341777918763.44196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1424074661.5143414</v>
      </c>
      <c r="L3384" s="455">
        <f t="shared" ca="1" si="149"/>
        <v>343201993424.9563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343201993424.9563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1430008305.9373178</v>
      </c>
      <c r="L3385" s="455">
        <f t="shared" ca="1" si="149"/>
        <v>344632001730.89362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344632001730.89362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1435966673.8787234</v>
      </c>
      <c r="L3386" s="455">
        <f t="shared" ca="1" si="149"/>
        <v>346067968404.77234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346067968404.77234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1441949868.3532181</v>
      </c>
      <c r="L3387" s="455">
        <f t="shared" ca="1" si="149"/>
        <v>347509918273.12555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347509918273.12555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1447957992.8046899</v>
      </c>
      <c r="L3388" s="455">
        <f t="shared" ca="1" si="149"/>
        <v>348957876265.93024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348957876265.93024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1453991151.1080427</v>
      </c>
      <c r="L3389" s="455">
        <f t="shared" ca="1" si="149"/>
        <v>350411867417.03827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350411867417.03827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1460049447.5709927</v>
      </c>
      <c r="L3390" s="455">
        <f t="shared" ca="1" si="149"/>
        <v>351871916864.60925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351871916864.60925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1466132986.9358718</v>
      </c>
      <c r="L3391" s="455">
        <f t="shared" ca="1" si="149"/>
        <v>353338049851.5451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353338049851.5451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1472241874.381438</v>
      </c>
      <c r="L3392" s="455">
        <f t="shared" ca="1" si="149"/>
        <v>354810291725.92651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354810291725.92651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1478376215.5246937</v>
      </c>
      <c r="L3393" s="455">
        <f t="shared" ca="1" si="149"/>
        <v>356288667941.45123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356288667941.45123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1484536116.4227135</v>
      </c>
      <c r="L3394" s="455">
        <f t="shared" ca="1" si="149"/>
        <v>357773204057.87396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357773204057.87396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1490721683.5744748</v>
      </c>
      <c r="L3395" s="455">
        <f t="shared" ca="1" si="149"/>
        <v>359263925741.44843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359263925741.44843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1496933023.9227018</v>
      </c>
      <c r="L3396" s="455">
        <f t="shared" ca="1" si="149"/>
        <v>360760858765.37115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360760858765.37115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1503170244.8557131</v>
      </c>
      <c r="L3397" s="455">
        <f t="shared" ca="1" si="149"/>
        <v>362264029010.22687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362264029010.22687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1509433454.2092786</v>
      </c>
      <c r="L3398" s="455">
        <f t="shared" ca="1" si="149"/>
        <v>363773462464.43616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363773462464.43616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1515722760.2684839</v>
      </c>
      <c r="L3399" s="455">
        <f t="shared" ca="1" si="149"/>
        <v>365289185224.70465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365289185224.70465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1522038271.7696028</v>
      </c>
      <c r="L3400" s="455">
        <f t="shared" ca="1" si="149"/>
        <v>366811223496.47424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366811223496.47424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1528380097.9019761</v>
      </c>
      <c r="L3401" s="455">
        <f t="shared" ca="1" si="149"/>
        <v>368339603594.37622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368339603594.37622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1534748348.309901</v>
      </c>
      <c r="L3402" s="455">
        <f t="shared" ca="1" si="149"/>
        <v>369874351942.6861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369874351942.6861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1541143133.0945253</v>
      </c>
      <c r="L3403" s="455">
        <f t="shared" ca="1" si="149"/>
        <v>371415495075.78064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371415495075.78064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1547564562.8157527</v>
      </c>
      <c r="L3404" s="455">
        <f t="shared" ca="1" si="149"/>
        <v>372963059638.59637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372963059638.59637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1554012748.4941516</v>
      </c>
      <c r="L3405" s="455">
        <f t="shared" ca="1" si="149"/>
        <v>374517072387.09052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374517072387.09052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1560487801.6128771</v>
      </c>
      <c r="L3406" s="455">
        <f t="shared" ca="1" si="149"/>
        <v>376077560188.70337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376077560188.70337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1566989834.1195974</v>
      </c>
      <c r="L3407" s="455">
        <f t="shared" ca="1" si="149"/>
        <v>377644550022.82294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377644550022.82294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1573518958.4284289</v>
      </c>
      <c r="L3408" s="455">
        <f t="shared" ca="1" si="149"/>
        <v>379218068981.25134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379218068981.25134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1580075287.4218805</v>
      </c>
      <c r="L3409" s="455">
        <f t="shared" ca="1" si="149"/>
        <v>380798144268.67322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380798144268.67322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1586658934.452805</v>
      </c>
      <c r="L3410" s="455">
        <f t="shared" ca="1" si="149"/>
        <v>382384803203.12604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382384803203.12604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1593270013.3463585</v>
      </c>
      <c r="L3411" s="455">
        <f t="shared" ca="1" si="149"/>
        <v>383978073216.47241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383978073216.47241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1599908638.4019685</v>
      </c>
      <c r="L3412" s="455">
        <f t="shared" ca="1" si="149"/>
        <v>385577981854.87439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385577981854.87439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1606574924.3953099</v>
      </c>
      <c r="L3413" s="455">
        <f t="shared" ca="1" si="149"/>
        <v>387184556779.26971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387184556779.26971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1613268986.5802906</v>
      </c>
      <c r="L3414" s="455">
        <f t="shared" ca="1" si="149"/>
        <v>388797825765.84998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388797825765.84998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1619990940.6910415</v>
      </c>
      <c r="L3415" s="455">
        <f t="shared" ca="1" si="149"/>
        <v>390417816706.54102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390417816706.54102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1626740902.9439209</v>
      </c>
      <c r="L3416" s="455">
        <f t="shared" ca="1" si="149"/>
        <v>392044557609.48492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392044557609.48492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1633518990.0395205</v>
      </c>
      <c r="L3417" s="455">
        <f t="shared" ca="1" si="149"/>
        <v>393678076599.52448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393678076599.52448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1640325319.1646852</v>
      </c>
      <c r="L3418" s="455">
        <f t="shared" ca="1" si="149"/>
        <v>395318401918.68915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395318401918.68915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1647160007.9945381</v>
      </c>
      <c r="L3419" s="455">
        <f t="shared" ca="1" si="149"/>
        <v>396965561926.68372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396965561926.68372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1654023174.6945155</v>
      </c>
      <c r="L3420" s="455">
        <f t="shared" ca="1" si="149"/>
        <v>398619585101.37823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398619585101.37823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1660914937.9224093</v>
      </c>
      <c r="L3421" s="455">
        <f t="shared" ca="1" si="149"/>
        <v>400280500039.30066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400280500039.30066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1667835416.8304193</v>
      </c>
      <c r="L3422" s="455">
        <f t="shared" ca="1" si="149"/>
        <v>401948335456.1311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401948335456.1311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1674784731.0672128</v>
      </c>
      <c r="L3423" s="455">
        <f t="shared" ca="1" si="149"/>
        <v>403623120187.1983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403623120187.1983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1681763000.7799928</v>
      </c>
      <c r="L3424" s="455">
        <f t="shared" ca="1" si="149"/>
        <v>405304883187.97827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405304883187.97827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1688770346.6165762</v>
      </c>
      <c r="L3425" s="455">
        <f t="shared" ca="1" si="149"/>
        <v>406993653534.59485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406993653534.59485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1695806889.7274785</v>
      </c>
      <c r="L3426" s="455">
        <f t="shared" ca="1" si="149"/>
        <v>408689460424.32233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408689460424.32233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1702872751.7680097</v>
      </c>
      <c r="L3427" s="455">
        <f t="shared" ca="1" si="149"/>
        <v>410392333176.09033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410392333176.09033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1709968054.9003763</v>
      </c>
      <c r="L3428" s="455">
        <f t="shared" ca="1" si="149"/>
        <v>412102301230.99072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412102301230.99072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1717092921.7957947</v>
      </c>
      <c r="L3429" s="455">
        <f t="shared" ca="1" si="149"/>
        <v>413819394152.7865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413819394152.7865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1724247475.6366103</v>
      </c>
      <c r="L3430" s="455">
        <f t="shared" ca="1" si="149"/>
        <v>415543641628.4231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415543641628.4231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1731431840.1184294</v>
      </c>
      <c r="L3431" s="455">
        <f t="shared" ca="1" si="149"/>
        <v>417275073468.5415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417275073468.5415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1738646139.4522562</v>
      </c>
      <c r="L3432" s="455">
        <f t="shared" ca="1" si="149"/>
        <v>419013719607.99377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419013719607.99377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1745890498.3666408</v>
      </c>
      <c r="L3433" s="455">
        <f t="shared" ca="1" si="149"/>
        <v>420759610106.36041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420759610106.36041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1753165042.1098349</v>
      </c>
      <c r="L3434" s="455">
        <f t="shared" ca="1" si="149"/>
        <v>422512775148.47028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422512775148.47028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1760469896.4519594</v>
      </c>
      <c r="L3435" s="455">
        <f t="shared" ca="1" si="149"/>
        <v>424273245044.92224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424273245044.92224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1767805187.687176</v>
      </c>
      <c r="L3436" s="455">
        <f t="shared" ca="1" si="149"/>
        <v>426041050232.60944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426041050232.60944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1775171042.6358726</v>
      </c>
      <c r="L3437" s="455">
        <f t="shared" ca="1" si="149"/>
        <v>427816221275.2453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427816221275.2453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1782567588.6468554</v>
      </c>
      <c r="L3438" s="455">
        <f t="shared" ca="1" si="149"/>
        <v>429598788863.89215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429598788863.89215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1789994953.5995505</v>
      </c>
      <c r="L3439" s="455">
        <f t="shared" ca="1" si="149"/>
        <v>431388783817.4917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431388783817.4917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1797453265.9062157</v>
      </c>
      <c r="L3440" s="455">
        <f t="shared" ca="1" si="149"/>
        <v>433186237083.39789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433186237083.39789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1804942654.514158</v>
      </c>
      <c r="L3441" s="455">
        <f t="shared" ca="1" si="149"/>
        <v>434991179737.91205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434991179737.91205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1812463248.9079669</v>
      </c>
      <c r="L3442" s="455">
        <f t="shared" ca="1" si="149"/>
        <v>436803642986.82001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436803642986.82001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1820015179.1117499</v>
      </c>
      <c r="L3443" s="455">
        <f t="shared" ca="1" si="149"/>
        <v>438623658165.93176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438623658165.93176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1827598575.6913824</v>
      </c>
      <c r="L3444" s="455">
        <f t="shared" ca="1" si="149"/>
        <v>440451256741.62317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440451256741.62317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1835213569.7567632</v>
      </c>
      <c r="L3445" s="455">
        <f t="shared" ca="1" si="149"/>
        <v>442286470311.37994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442286470311.37994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1842860292.9640834</v>
      </c>
      <c r="L3446" s="455">
        <f t="shared" ca="1" si="149"/>
        <v>444129330604.34406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444129330604.34406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1850538877.5181003</v>
      </c>
      <c r="L3447" s="455">
        <f t="shared" ca="1" si="149"/>
        <v>445979869481.86218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445979869481.86218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1858249456.1744258</v>
      </c>
      <c r="L3448" s="455">
        <f t="shared" ca="1" si="149"/>
        <v>447838118938.03662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447838118938.03662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1865992162.2418191</v>
      </c>
      <c r="L3449" s="455">
        <f t="shared" ca="1" si="149"/>
        <v>449704111100.27844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449704111100.27844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1873767129.5844934</v>
      </c>
      <c r="L3450" s="455">
        <f t="shared" ca="1" si="149"/>
        <v>451577878229.86292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451577878229.86292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1881574492.6244287</v>
      </c>
      <c r="L3451" s="455">
        <f t="shared" ca="1" si="149"/>
        <v>453459452722.48737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453459452722.48737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1889414386.3436973</v>
      </c>
      <c r="L3452" s="455">
        <f t="shared" ca="1" si="149"/>
        <v>455348867108.83105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455348867108.83105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1897286946.2867961</v>
      </c>
      <c r="L3453" s="455">
        <f t="shared" ca="1" si="149"/>
        <v>457246154055.11786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457246154055.11786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1905192308.5629914</v>
      </c>
      <c r="L3454" s="455">
        <f t="shared" ca="1" si="149"/>
        <v>459151346363.68085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459151346363.68085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1913130609.8486702</v>
      </c>
      <c r="L3455" s="455">
        <f t="shared" ca="1" si="149"/>
        <v>461064476973.52954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461064476973.52954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1921101987.3897061</v>
      </c>
      <c r="L3456" s="455">
        <f t="shared" ca="1" si="149"/>
        <v>462985578960.91925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462985578960.91925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1929106579.0038304</v>
      </c>
      <c r="L3457" s="455">
        <f t="shared" ca="1" si="149"/>
        <v>464914685539.9231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464914685539.9231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1937144523.0830126</v>
      </c>
      <c r="L3458" s="455">
        <f t="shared" ca="1" si="149"/>
        <v>466851830063.0061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466851830063.0061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1945215958.5958588</v>
      </c>
      <c r="L3459" s="455">
        <f t="shared" ca="1" si="149"/>
        <v>468797046021.60199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468797046021.60199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1953321025.0900083</v>
      </c>
      <c r="L3460" s="455">
        <f t="shared" ca="1" si="149"/>
        <v>470750367046.69202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470750367046.69202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1961459862.6945498</v>
      </c>
      <c r="L3461" s="455">
        <f t="shared" ca="1" si="149"/>
        <v>472711826909.3866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472711826909.3866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1969632612.1224442</v>
      </c>
      <c r="L3462" s="455">
        <f t="shared" ca="1" si="149"/>
        <v>474681459521.50903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474681459521.50903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1977839414.6729543</v>
      </c>
      <c r="L3463" s="455">
        <f t="shared" ca="1" si="149"/>
        <v>476659298936.18201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476659298936.18201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1986080412.2340915</v>
      </c>
      <c r="L3464" s="455">
        <f t="shared" ca="1" si="149"/>
        <v>478645379348.41608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478645379348.41608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1994355747.2850666</v>
      </c>
      <c r="L3465" s="455">
        <f t="shared" ca="1" si="149"/>
        <v>480639735095.70117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480639735095.70117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2002665562.8987548</v>
      </c>
      <c r="L3466" s="455">
        <f t="shared" ca="1" si="149"/>
        <v>482642400658.59991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482642400658.59991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2011010002.7441661</v>
      </c>
      <c r="L3467" s="455">
        <f t="shared" ca="1" si="149"/>
        <v>484653410661.34406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484653410661.34406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2019389211.0889332</v>
      </c>
      <c r="L3468" s="455">
        <f t="shared" ca="1" si="149"/>
        <v>486672799872.43298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486672799872.43298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2027803332.8018041</v>
      </c>
      <c r="L3469" s="455">
        <f t="shared" ca="1" si="149"/>
        <v>488700603205.2348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488700603205.2348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2036252513.355145</v>
      </c>
      <c r="L3470" s="455">
        <f t="shared" ca="1" si="149"/>
        <v>490736855718.58997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490736855718.58997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2044736898.8274581</v>
      </c>
      <c r="L3471" s="455">
        <f t="shared" ca="1" si="149"/>
        <v>492781592617.41742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492781592617.41742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2053256635.9059057</v>
      </c>
      <c r="L3472" s="455">
        <f t="shared" ca="1" si="149"/>
        <v>494834849253.3233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494834849253.3233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2061811871.8888471</v>
      </c>
      <c r="L3473" s="455">
        <f t="shared" ca="1" si="149"/>
        <v>496896661125.21216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496896661125.21216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2070402754.6883843</v>
      </c>
      <c r="L3474" s="455">
        <f t="shared" ca="1" si="149"/>
        <v>498967063879.90051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498967063879.90051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2079029432.8329189</v>
      </c>
      <c r="L3475" s="455">
        <f t="shared" ca="1" si="149"/>
        <v>501046093312.73346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501046093312.73346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2087692055.4697227</v>
      </c>
      <c r="L3476" s="455">
        <f t="shared" ca="1" si="149"/>
        <v>503133785368.20319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503133785368.20319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2096390772.3675129</v>
      </c>
      <c r="L3477" s="455">
        <f t="shared" ca="1" si="149"/>
        <v>505230176140.57068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505230176140.57068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2105125733.9190447</v>
      </c>
      <c r="L3478" s="455">
        <f t="shared" ca="1" si="149"/>
        <v>507335301874.48975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507335301874.48975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2113897091.1437073</v>
      </c>
      <c r="L3479" s="455">
        <f t="shared" ca="1" si="149"/>
        <v>509449198965.63342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509449198965.63342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2122704995.6901395</v>
      </c>
      <c r="L3480" s="455">
        <f t="shared" ca="1" si="149"/>
        <v>511571903961.32355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511571903961.32355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2131549599.8388479</v>
      </c>
      <c r="L3481" s="455">
        <f t="shared" ca="1" si="149"/>
        <v>513703453561.16241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513703453561.16241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2140431056.5048435</v>
      </c>
      <c r="L3482" s="455">
        <f t="shared" ca="1" si="149"/>
        <v>515843884617.66724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515843884617.66724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2149349519.2402802</v>
      </c>
      <c r="L3483" s="455">
        <f t="shared" ca="1" si="149"/>
        <v>517993234136.90753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517993234136.90753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2158305142.2371149</v>
      </c>
      <c r="L3484" s="455">
        <f t="shared" ca="1" si="149"/>
        <v>520151539279.14465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520151539279.14465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2167298080.3297691</v>
      </c>
      <c r="L3485" s="455">
        <f t="shared" ca="1" si="149"/>
        <v>522318837359.47443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522318837359.47443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2176328488.9978099</v>
      </c>
      <c r="L3486" s="455">
        <f t="shared" ca="1" si="149"/>
        <v>524495165848.47223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524495165848.47223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2185396524.3686342</v>
      </c>
      <c r="L3487" s="455">
        <f t="shared" ca="1" si="149"/>
        <v>526680562372.84088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526680562372.84088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2194502343.2201705</v>
      </c>
      <c r="L3488" s="455">
        <f t="shared" ca="1" si="149"/>
        <v>528875064716.06104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528875064716.06104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2203646102.9835877</v>
      </c>
      <c r="L3489" s="455">
        <f t="shared" ca="1" si="149"/>
        <v>531078710819.04462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531078710819.04462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2212827961.7460189</v>
      </c>
      <c r="L3490" s="455">
        <f t="shared" ca="1" si="149"/>
        <v>533291538780.79065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533291538780.79065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2222048078.2532945</v>
      </c>
      <c r="L3491" s="455">
        <f t="shared" ca="1" si="149"/>
        <v>535513586859.04395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535513586859.04395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2231306611.912683</v>
      </c>
      <c r="L3492" s="455">
        <f t="shared" ca="1" si="149"/>
        <v>537744893470.9566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537744893470.9566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2240603722.7956524</v>
      </c>
      <c r="L3493" s="455">
        <f t="shared" ca="1" si="149"/>
        <v>539985497193.75226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539985497193.75226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2249939571.6406345</v>
      </c>
      <c r="L3494" s="455">
        <f t="shared" ca="1" si="149"/>
        <v>542235436765.39288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542235436765.39288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2259314319.8558035</v>
      </c>
      <c r="L3495" s="455">
        <f t="shared" ca="1" si="149"/>
        <v>544494751085.24866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544494751085.24866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2268728129.5218697</v>
      </c>
      <c r="L3496" s="455">
        <f t="shared" ca="1" si="149"/>
        <v>546763479214.77051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546763479214.77051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2278181163.394877</v>
      </c>
      <c r="L3497" s="455">
        <f t="shared" ca="1" si="149"/>
        <v>549041660378.16541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549041660378.16541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2287673584.9090228</v>
      </c>
      <c r="L3498" s="455">
        <f t="shared" ca="1" si="149"/>
        <v>551329333963.07446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551329333963.07446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2297205558.1794767</v>
      </c>
      <c r="L3499" s="455">
        <f t="shared" ca="1" si="149"/>
        <v>553626539521.25391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553626539521.25391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2306777248.0052247</v>
      </c>
      <c r="L3500" s="455">
        <f t="shared" ca="1" si="149"/>
        <v>555933316769.25916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555933316769.25916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2316388819.871913</v>
      </c>
      <c r="L3501" s="455">
        <f t="shared" ca="1" si="149"/>
        <v>558249705589.1311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558249705589.1311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2326040439.9547129</v>
      </c>
      <c r="L3502" s="455">
        <f t="shared" ca="1" si="149"/>
        <v>560575746029.08582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560575746029.08582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2335732275.121191</v>
      </c>
      <c r="L3503" s="455">
        <f t="shared" ca="1" si="149"/>
        <v>562911478304.20703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562911478304.20703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2345464492.934196</v>
      </c>
      <c r="L3504" s="455">
        <f t="shared" ca="1" si="149"/>
        <v>565256942797.14124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565256942797.14124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2355237261.6547551</v>
      </c>
      <c r="L3505" s="455">
        <f t="shared" ca="1" si="149"/>
        <v>567612180058.79602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567612180058.79602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2365050750.2449832</v>
      </c>
      <c r="L3506" s="455">
        <f t="shared" ca="1" si="149"/>
        <v>569977230809.04102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569977230809.04102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2374905128.3710041</v>
      </c>
      <c r="L3507" s="455">
        <f t="shared" ca="1" si="149"/>
        <v>572352135937.41199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572352135937.41199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2384800566.4058833</v>
      </c>
      <c r="L3508" s="455">
        <f t="shared" ca="1" si="149"/>
        <v>574736936503.81787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574736936503.81787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2394737235.4325743</v>
      </c>
      <c r="L3509" s="455">
        <f t="shared" ca="1" si="149"/>
        <v>577131673739.25049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577131673739.25049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2404715307.2468772</v>
      </c>
      <c r="L3510" s="455">
        <f t="shared" ca="1" si="149"/>
        <v>579536389046.49731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579536389046.49731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2414734954.3604054</v>
      </c>
      <c r="L3511" s="455">
        <f t="shared" ca="1" si="149"/>
        <v>581951124000.85767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581951124000.85767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2424796350.0035734</v>
      </c>
      <c r="L3512" s="455">
        <f t="shared" ca="1" si="149"/>
        <v>584375920350.86121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584375920350.86121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2434899668.1285882</v>
      </c>
      <c r="L3513" s="455">
        <f t="shared" ca="1" si="149"/>
        <v>586810820018.98975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586810820018.98975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2445045083.4124575</v>
      </c>
      <c r="L3514" s="455">
        <f t="shared" ca="1" si="149"/>
        <v>589255865102.40222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589255865102.40222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2455232771.2600093</v>
      </c>
      <c r="L3515" s="455">
        <f t="shared" ca="1" si="149"/>
        <v>591711097873.66223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591711097873.66223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2465462907.8069258</v>
      </c>
      <c r="L3516" s="455">
        <f t="shared" ca="1" si="149"/>
        <v>594176560781.46912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594176560781.46912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2475735669.9227881</v>
      </c>
      <c r="L3517" s="455">
        <f t="shared" ca="1" si="149"/>
        <v>596652296451.39185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596652296451.39185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2486051235.2141328</v>
      </c>
      <c r="L3518" s="455">
        <f t="shared" ca="1" si="149"/>
        <v>599138347686.60596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599138347686.60596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2496409782.0275249</v>
      </c>
      <c r="L3519" s="455">
        <f t="shared" ca="1" si="149"/>
        <v>601634757468.63342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601634757468.63342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2506811489.4526391</v>
      </c>
      <c r="L3520" s="455">
        <f t="shared" ca="1" si="149"/>
        <v>604141568958.08606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604141568958.08606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2517256537.3253584</v>
      </c>
      <c r="L3521" s="455">
        <f t="shared" ca="1" si="149"/>
        <v>606658825495.41138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606658825495.41138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2527745106.2308807</v>
      </c>
      <c r="L3522" s="455">
        <f t="shared" ca="1" si="149"/>
        <v>609186570601.64221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609186570601.64221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2538277377.5068426</v>
      </c>
      <c r="L3523" s="455">
        <f t="shared" ca="1" si="149"/>
        <v>611724847979.14905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611724847979.14905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2548853533.2464542</v>
      </c>
      <c r="L3524" s="455">
        <f t="shared" ca="1" si="149"/>
        <v>614273701512.39551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614273701512.39551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2559473756.3016481</v>
      </c>
      <c r="L3525" s="455">
        <f t="shared" ca="1" si="149"/>
        <v>616833175268.69714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616833175268.69714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2570138230.2862382</v>
      </c>
      <c r="L3526" s="455">
        <f t="shared" ca="1" si="149"/>
        <v>619403313498.9834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619403313498.9834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2580847139.5790973</v>
      </c>
      <c r="L3527" s="455">
        <f t="shared" ca="1" si="149"/>
        <v>621984160638.5625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621984160638.5625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2591600669.3273439</v>
      </c>
      <c r="L3528" s="455">
        <f t="shared" ca="1" si="149"/>
        <v>624575761307.88989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624575761307.88989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2602399005.4495411</v>
      </c>
      <c r="L3529" s="455">
        <f t="shared" ca="1" si="149"/>
        <v>627178160313.33948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627178160313.33948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2613242334.6389146</v>
      </c>
      <c r="L3530" s="455">
        <f t="shared" ca="1" si="149"/>
        <v>629791402647.97839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629791402647.97839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2624130844.3665767</v>
      </c>
      <c r="L3531" s="455">
        <f t="shared" ca="1" si="149"/>
        <v>632415533492.34497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632415533492.34497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2635064722.8847709</v>
      </c>
      <c r="L3532" s="455">
        <f t="shared" ca="1" si="149"/>
        <v>635050598215.22974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635050598215.22974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2646044159.230124</v>
      </c>
      <c r="L3533" s="455">
        <f t="shared" ca="1" si="149"/>
        <v>637696642374.45984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637696642374.45984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2657069343.2269158</v>
      </c>
      <c r="L3534" s="455">
        <f t="shared" ca="1" si="149"/>
        <v>640353711717.68677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640353711717.68677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2668140465.4903617</v>
      </c>
      <c r="L3535" s="455">
        <f t="shared" ca="1" si="149"/>
        <v>643021852183.17712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643021852183.17712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2679257717.4299045</v>
      </c>
      <c r="L3536" s="455">
        <f t="shared" ca="1" si="149"/>
        <v>645701109900.60706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645701109900.60706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2690421291.2525291</v>
      </c>
      <c r="L3537" s="455">
        <f t="shared" ca="1" si="149"/>
        <v>648391531191.85962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648391531191.85962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2701631379.9660816</v>
      </c>
      <c r="L3538" s="455">
        <f t="shared" ca="1" si="149"/>
        <v>651093162571.82568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651093162571.82568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2712888177.382607</v>
      </c>
      <c r="L3539" s="455">
        <f t="shared" ca="1" si="149"/>
        <v>653806050749.20825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653806050749.20825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2724191878.1217012</v>
      </c>
      <c r="L3540" s="455">
        <f t="shared" ca="1" si="149"/>
        <v>656530242627.32996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656530242627.32996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2735542677.6138749</v>
      </c>
      <c r="L3541" s="455">
        <f t="shared" ca="1" si="149"/>
        <v>659265785304.94385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659265785304.94385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2746940772.1039329</v>
      </c>
      <c r="L3542" s="455">
        <f t="shared" ca="1" si="149"/>
        <v>662012726077.04773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662012726077.04773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2758386358.6543655</v>
      </c>
      <c r="L3543" s="455">
        <f t="shared" ca="1" si="149"/>
        <v>664771112435.70215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664771112435.70215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2769879635.1487589</v>
      </c>
      <c r="L3544" s="455">
        <f t="shared" ca="1" si="149"/>
        <v>667540992070.85095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667540992070.85095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2781420800.2952123</v>
      </c>
      <c r="L3545" s="455">
        <f t="shared" ca="1" si="149"/>
        <v>670322412871.14612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670322412871.14612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2793010053.6297755</v>
      </c>
      <c r="L3546" s="455">
        <f t="shared" ca="1" si="149"/>
        <v>673115422924.77588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673115422924.77588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2804647595.5198994</v>
      </c>
      <c r="L3547" s="455">
        <f t="shared" ca="1" si="149"/>
        <v>675920070520.29578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675920070520.29578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2816333627.1678991</v>
      </c>
      <c r="L3548" s="455">
        <f t="shared" ca="1" si="149"/>
        <v>678736404147.46362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678736404147.46362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2828068350.6144319</v>
      </c>
      <c r="L3549" s="455">
        <f t="shared" ca="1" si="149"/>
        <v>681564472498.078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681564472498.078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2839851968.7419915</v>
      </c>
      <c r="L3550" s="455">
        <f t="shared" ca="1" si="149"/>
        <v>684404324466.81995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684404324466.81995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2851684685.2784166</v>
      </c>
      <c r="L3551" s="455">
        <f t="shared" ca="1" si="149"/>
        <v>687256009152.09839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687256009152.09839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2863566704.8004098</v>
      </c>
      <c r="L3552" s="455">
        <f t="shared" ca="1" si="149"/>
        <v>690119575856.8988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690119575856.8988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2875498232.7370782</v>
      </c>
      <c r="L3553" s="455">
        <f t="shared" ca="1" si="149"/>
        <v>692995074089.63586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692995074089.63586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2887479475.3734827</v>
      </c>
      <c r="L3554" s="455">
        <f t="shared" ca="1" si="149"/>
        <v>695882553565.0094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695882553565.0094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2899510639.8542056</v>
      </c>
      <c r="L3555" s="455">
        <f t="shared" ca="1" si="149"/>
        <v>698782064204.86365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698782064204.86365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2911591934.1869316</v>
      </c>
      <c r="L3556" s="455">
        <f t="shared" ca="1" si="149"/>
        <v>701693656139.05054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701693656139.05054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2923723567.2460437</v>
      </c>
      <c r="L3557" s="455">
        <f t="shared" ca="1" si="149"/>
        <v>704617379706.29663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704617379706.29663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2935905748.7762361</v>
      </c>
      <c r="L3558" s="455">
        <f t="shared" ca="1" si="149"/>
        <v>707553285455.07288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707553285455.07288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2948138689.3961368</v>
      </c>
      <c r="L3559" s="455">
        <f t="shared" ca="1" si="149"/>
        <v>710501424144.46899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710501424144.46899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2960422600.601954</v>
      </c>
      <c r="L3560" s="455">
        <f t="shared" ca="1" si="149"/>
        <v>713461846745.07092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713461846745.07092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2972757694.7711287</v>
      </c>
      <c r="L3561" s="455">
        <f t="shared" ca="1" si="149"/>
        <v>716434604439.84204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716434604439.84204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2985144185.1660085</v>
      </c>
      <c r="L3562" s="455">
        <f t="shared" ca="1" si="149"/>
        <v>719419748625.00806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719419748625.00806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2997582285.9375334</v>
      </c>
      <c r="L3563" s="455">
        <f t="shared" ca="1" si="149"/>
        <v>722417330910.94556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722417330910.94556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3010072212.1289396</v>
      </c>
      <c r="L3564" s="455">
        <f t="shared" ca="1" si="149"/>
        <v>725427403123.07446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725427403123.07446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3022614179.6794767</v>
      </c>
      <c r="L3565" s="455">
        <f t="shared" ca="1" si="149"/>
        <v>728450017302.75391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728450017302.75391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3035208405.4281411</v>
      </c>
      <c r="L3566" s="455">
        <f t="shared" ca="1" si="149"/>
        <v>731485225708.18201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731485225708.18201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3047855107.117425</v>
      </c>
      <c r="L3567" s="455">
        <f t="shared" ca="1" si="149"/>
        <v>734533080815.29944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734533080815.29944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3060554503.3970809</v>
      </c>
      <c r="L3568" s="455">
        <f t="shared" ca="1" si="149"/>
        <v>737593635318.69653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737593635318.69653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3073306813.8279023</v>
      </c>
      <c r="L3569" s="455">
        <f t="shared" ca="1" si="149"/>
        <v>740666942132.52441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740666942132.52441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3086112258.8855186</v>
      </c>
      <c r="L3570" s="455">
        <f t="shared" ca="1" si="149"/>
        <v>743753054391.40991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743753054391.40991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3098971059.9642081</v>
      </c>
      <c r="L3571" s="455">
        <f t="shared" ca="1" si="149"/>
        <v>746852025451.37415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746852025451.37415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3111883439.3807254</v>
      </c>
      <c r="L3572" s="455">
        <f t="shared" ca="1" si="149"/>
        <v>749963908890.75488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749963908890.75488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3124849620.3781452</v>
      </c>
      <c r="L3573" s="455">
        <f t="shared" ca="1" si="149"/>
        <v>753088758511.13306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753088758511.13306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3137869827.1297212</v>
      </c>
      <c r="L3574" s="455">
        <f t="shared" ca="1" si="149"/>
        <v>756226628338.26282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756226628338.26282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3150944284.7427616</v>
      </c>
      <c r="L3575" s="455">
        <f t="shared" ca="1" si="149"/>
        <v>759377572623.00562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759377572623.00562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3164073219.2625232</v>
      </c>
      <c r="L3576" s="455">
        <f t="shared" ca="1" si="149"/>
        <v>762541645842.26819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762541645842.26819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3177256857.6761174</v>
      </c>
      <c r="L3577" s="455">
        <f t="shared" ca="1" si="149"/>
        <v>765718902699.94434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765718902699.94434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3190495427.9164348</v>
      </c>
      <c r="L3578" s="455">
        <f t="shared" ref="L3578:L3832" ca="1" si="154">I3578-J3578+K3578</f>
        <v>768909398127.86072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768909398127.86072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3203789158.8660865</v>
      </c>
      <c r="L3579" s="455">
        <f t="shared" ca="1" si="154"/>
        <v>772113187286.72681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772113187286.72681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3217138280.3613615</v>
      </c>
      <c r="L3580" s="455">
        <f t="shared" ca="1" si="154"/>
        <v>775330325567.08813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775330325567.08813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3230543023.1962004</v>
      </c>
      <c r="L3581" s="455">
        <f t="shared" ca="1" si="154"/>
        <v>778560868590.2843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778560868590.2843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3244003619.1261845</v>
      </c>
      <c r="L3582" s="455">
        <f t="shared" ca="1" si="154"/>
        <v>781804872209.41052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781804872209.41052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3257520300.8725438</v>
      </c>
      <c r="L3583" s="455">
        <f t="shared" ca="1" si="154"/>
        <v>785062392510.28308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785062392510.28308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3271093302.1261797</v>
      </c>
      <c r="L3584" s="455">
        <f t="shared" ca="1" si="154"/>
        <v>788333485812.4093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788333485812.4093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3284722857.5517054</v>
      </c>
      <c r="L3585" s="455">
        <f t="shared" ca="1" si="154"/>
        <v>791618208669.96106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791618208669.96106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3298409202.7915044</v>
      </c>
      <c r="L3586" s="455">
        <f t="shared" ca="1" si="154"/>
        <v>794916617872.75256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794916617872.75256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3312152574.4698024</v>
      </c>
      <c r="L3587" s="455">
        <f t="shared" ca="1" si="154"/>
        <v>798228770447.22241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798228770447.22241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3325953210.1967602</v>
      </c>
      <c r="L3588" s="455">
        <f t="shared" ca="1" si="154"/>
        <v>801554723657.41919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801554723657.41919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3339811348.5725799</v>
      </c>
      <c r="L3589" s="455">
        <f t="shared" ca="1" si="154"/>
        <v>804894535005.99182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804894535005.99182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3353727229.1916327</v>
      </c>
      <c r="L3590" s="455">
        <f t="shared" ca="1" si="154"/>
        <v>808248262235.18347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808248262235.18347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3367701092.6465979</v>
      </c>
      <c r="L3591" s="455">
        <f t="shared" ca="1" si="154"/>
        <v>811615963327.83008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811615963327.83008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3381733180.5326252</v>
      </c>
      <c r="L3592" s="455">
        <f t="shared" ca="1" si="154"/>
        <v>814997696508.36267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814997696508.36267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3395823735.4515109</v>
      </c>
      <c r="L3593" s="455">
        <f t="shared" ca="1" si="154"/>
        <v>818393520243.81421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818393520243.81421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3409973001.0158925</v>
      </c>
      <c r="L3594" s="455">
        <f t="shared" ca="1" si="154"/>
        <v>821803493244.83008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821803493244.83008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3424181221.8534584</v>
      </c>
      <c r="L3595" s="455">
        <f t="shared" ca="1" si="154"/>
        <v>825227674466.68359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825227674466.68359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3438448643.6111817</v>
      </c>
      <c r="L3596" s="455">
        <f t="shared" ca="1" si="154"/>
        <v>828666123110.2948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828666123110.2948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3452775512.9595618</v>
      </c>
      <c r="L3597" s="455">
        <f t="shared" ca="1" si="154"/>
        <v>832118898623.25439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832118898623.25439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3467162077.5968933</v>
      </c>
      <c r="L3598" s="455">
        <f t="shared" ca="1" si="154"/>
        <v>835586060700.85132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835586060700.85132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3481608586.2535472</v>
      </c>
      <c r="L3599" s="455">
        <f t="shared" ca="1" si="154"/>
        <v>839067669287.10486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839067669287.10486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3496115288.69627</v>
      </c>
      <c r="L3600" s="455">
        <f t="shared" ca="1" si="154"/>
        <v>842563784575.80115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842563784575.80115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3510682435.7325048</v>
      </c>
      <c r="L3601" s="455">
        <f t="shared" ca="1" si="154"/>
        <v>846074467011.53369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846074467011.53369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3525310279.2147236</v>
      </c>
      <c r="L3602" s="455">
        <f t="shared" ca="1" si="154"/>
        <v>849599777290.74841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849599777290.74841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3539999072.044785</v>
      </c>
      <c r="L3603" s="455">
        <f t="shared" ca="1" si="154"/>
        <v>853139776362.79321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853139776362.79321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3554749068.1783051</v>
      </c>
      <c r="L3604" s="455">
        <f t="shared" ca="1" si="154"/>
        <v>856694525430.97156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856694525430.97156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3569560522.6290488</v>
      </c>
      <c r="L3605" s="455">
        <f t="shared" ca="1" si="154"/>
        <v>860264085953.60059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860264085953.60059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3584433691.4733357</v>
      </c>
      <c r="L3606" s="455">
        <f t="shared" ca="1" si="154"/>
        <v>863848519645.07397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863848519645.07397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3599368831.854475</v>
      </c>
      <c r="L3607" s="455">
        <f t="shared" ca="1" si="154"/>
        <v>867447888476.92847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867447888476.92847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3614366201.9872022</v>
      </c>
      <c r="L3608" s="455">
        <f t="shared" ca="1" si="154"/>
        <v>871062254678.91565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871062254678.91565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3629426061.1621485</v>
      </c>
      <c r="L3609" s="455">
        <f t="shared" ca="1" si="154"/>
        <v>874691680740.07776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874691680740.07776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3644548669.7503238</v>
      </c>
      <c r="L3610" s="455">
        <f t="shared" ca="1" si="154"/>
        <v>878336229409.82813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878336229409.82813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3659734289.2076173</v>
      </c>
      <c r="L3611" s="455">
        <f t="shared" ca="1" si="154"/>
        <v>881995963699.03577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881995963699.03577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3674983182.0793157</v>
      </c>
      <c r="L3612" s="455">
        <f t="shared" ca="1" si="154"/>
        <v>885670946881.11511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885670946881.11511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3690295612.0046463</v>
      </c>
      <c r="L3613" s="455">
        <f t="shared" ca="1" si="154"/>
        <v>889361242493.11975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889361242493.11975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3705671843.7213316</v>
      </c>
      <c r="L3614" s="455">
        <f t="shared" ca="1" si="154"/>
        <v>893066914336.84106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893066914336.84106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3721112143.0701704</v>
      </c>
      <c r="L3615" s="455">
        <f t="shared" ca="1" si="154"/>
        <v>896788026479.91125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896788026479.91125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3736616776.99963</v>
      </c>
      <c r="L3616" s="455">
        <f t="shared" ca="1" si="154"/>
        <v>900524643256.91089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900524643256.91089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3752186013.5704613</v>
      </c>
      <c r="L3617" s="455">
        <f t="shared" ca="1" si="154"/>
        <v>904276829270.48132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904276829270.48132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3767820121.9603386</v>
      </c>
      <c r="L3618" s="455">
        <f t="shared" ca="1" si="154"/>
        <v>908044649392.44165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908044649392.44165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3783519372.4685068</v>
      </c>
      <c r="L3619" s="455">
        <f t="shared" ca="1" si="154"/>
        <v>911828168764.91016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911828168764.91016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3799284036.5204597</v>
      </c>
      <c r="L3620" s="455">
        <f t="shared" ca="1" si="154"/>
        <v>915627452801.43066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915627452801.43066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3815114386.6726279</v>
      </c>
      <c r="L3621" s="455">
        <f t="shared" ca="1" si="154"/>
        <v>919442567188.10327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919442567188.10327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3831010696.6170974</v>
      </c>
      <c r="L3622" s="455">
        <f t="shared" ca="1" si="154"/>
        <v>923273577884.72034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923273577884.72034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3846973241.1863341</v>
      </c>
      <c r="L3623" s="455">
        <f t="shared" ca="1" si="154"/>
        <v>927120551125.90662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927120551125.90662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3863002296.357944</v>
      </c>
      <c r="L3624" s="455">
        <f t="shared" ca="1" si="154"/>
        <v>930983553422.26453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930983553422.26453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3879098139.2594352</v>
      </c>
      <c r="L3625" s="455">
        <f t="shared" ca="1" si="154"/>
        <v>934862651561.52393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934862651561.52393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3895261048.173017</v>
      </c>
      <c r="L3626" s="455">
        <f t="shared" ca="1" si="154"/>
        <v>938757912609.6969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938757912609.6969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3911491302.5404038</v>
      </c>
      <c r="L3627" s="455">
        <f t="shared" ca="1" si="154"/>
        <v>942669403912.2373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942669403912.2373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3927789182.9676547</v>
      </c>
      <c r="L3628" s="455">
        <f t="shared" ca="1" si="154"/>
        <v>946597193095.20496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946597193095.20496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3944154971.2300205</v>
      </c>
      <c r="L3629" s="455">
        <f t="shared" ca="1" si="154"/>
        <v>950541348066.43494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950541348066.43494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3960588950.2768121</v>
      </c>
      <c r="L3630" s="455">
        <f t="shared" ca="1" si="154"/>
        <v>954501937016.71179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954501937016.71179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3977091404.2362986</v>
      </c>
      <c r="L3631" s="455">
        <f t="shared" ca="1" si="154"/>
        <v>958479028420.94812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958479028420.94812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3993662618.4206176</v>
      </c>
      <c r="L3632" s="455">
        <f t="shared" ca="1" si="154"/>
        <v>962472691039.36877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962472691039.36877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4010302879.3307028</v>
      </c>
      <c r="L3633" s="455">
        <f t="shared" ca="1" si="154"/>
        <v>966482993918.69946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966482993918.69946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4027012474.6612477</v>
      </c>
      <c r="L3634" s="455">
        <f t="shared" ca="1" si="154"/>
        <v>970510006393.36072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970510006393.36072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4043791693.3056698</v>
      </c>
      <c r="L3635" s="455">
        <f t="shared" ca="1" si="154"/>
        <v>974553798086.66638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974553798086.66638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4060640825.3611093</v>
      </c>
      <c r="L3636" s="455">
        <f t="shared" ca="1" si="154"/>
        <v>978614438912.02747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978614438912.02747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4077560162.1334476</v>
      </c>
      <c r="L3637" s="455">
        <f t="shared" ca="1" si="154"/>
        <v>982691999074.16089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982691999074.16089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4094549996.1423368</v>
      </c>
      <c r="L3638" s="455">
        <f t="shared" ca="1" si="154"/>
        <v>986786549070.30322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986786549070.30322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4111610621.1262641</v>
      </c>
      <c r="L3639" s="455">
        <f t="shared" ca="1" si="154"/>
        <v>990898159691.42944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990898159691.42944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4128742332.0476227</v>
      </c>
      <c r="L3640" s="455">
        <f t="shared" ca="1" si="154"/>
        <v>995026902023.47705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995026902023.47705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4145945425.0978217</v>
      </c>
      <c r="L3641" s="455">
        <f t="shared" ca="1" si="154"/>
        <v>999172847448.57483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999172847448.57483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4163220197.702395</v>
      </c>
      <c r="L3642" s="455">
        <f t="shared" ca="1" si="154"/>
        <v>1003336067646.2772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1003336067646.2772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4180566948.526155</v>
      </c>
      <c r="L3643" s="455">
        <f t="shared" ca="1" si="154"/>
        <v>1007516634594.8033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1007516634594.8033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4197985977.4783468</v>
      </c>
      <c r="L3644" s="455">
        <f t="shared" ca="1" si="154"/>
        <v>1011714620572.2817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1011714620572.2817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4215477585.7178407</v>
      </c>
      <c r="L3645" s="455">
        <f t="shared" ca="1" si="154"/>
        <v>1015930098157.9996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1015930098157.9996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4233042075.6583314</v>
      </c>
      <c r="L3646" s="455">
        <f t="shared" ca="1" si="154"/>
        <v>1020163140233.658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1020163140233.658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4250679750.9735746</v>
      </c>
      <c r="L3647" s="455">
        <f t="shared" ca="1" si="154"/>
        <v>1024413819984.6316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1024413819984.6316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4268390916.6026316</v>
      </c>
      <c r="L3648" s="455">
        <f t="shared" ca="1" si="154"/>
        <v>1028682210901.2343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1028682210901.2343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4286175878.7551427</v>
      </c>
      <c r="L3649" s="455">
        <f t="shared" ca="1" si="154"/>
        <v>1032968386779.9894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1032968386779.9894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4304034944.9166222</v>
      </c>
      <c r="L3650" s="455">
        <f t="shared" ca="1" si="154"/>
        <v>1037272421724.906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1037272421724.906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4321968423.853775</v>
      </c>
      <c r="L3651" s="455">
        <f t="shared" ca="1" si="154"/>
        <v>1041594390148.7598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1041594390148.7598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4339976625.619832</v>
      </c>
      <c r="L3652" s="455">
        <f t="shared" ca="1" si="154"/>
        <v>1045934366774.3796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1045934366774.3796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4358059861.5599146</v>
      </c>
      <c r="L3653" s="455">
        <f t="shared" ca="1" si="154"/>
        <v>1050292426635.9396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1050292426635.9396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4376218444.3164139</v>
      </c>
      <c r="L3654" s="455">
        <f t="shared" ca="1" si="154"/>
        <v>1054668645080.256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1054668645080.256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4394452687.8343992</v>
      </c>
      <c r="L3655" s="455">
        <f t="shared" ca="1" si="154"/>
        <v>1059063097768.0903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1059063097768.0903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4412762907.3670425</v>
      </c>
      <c r="L3656" s="455">
        <f t="shared" ca="1" si="154"/>
        <v>1063475860675.4574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1063475860675.4574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4431149419.4810734</v>
      </c>
      <c r="L3657" s="455">
        <f t="shared" ca="1" si="154"/>
        <v>1067907010094.9385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1067907010094.9385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4449612542.0622435</v>
      </c>
      <c r="L3658" s="455">
        <f t="shared" ca="1" si="154"/>
        <v>1072356622637.0007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1072356622637.0007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4468152594.3208361</v>
      </c>
      <c r="L3659" s="455">
        <f t="shared" ca="1" si="154"/>
        <v>1076824775231.3215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1076824775231.3215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4486769896.7971725</v>
      </c>
      <c r="L3660" s="455">
        <f t="shared" ca="1" si="154"/>
        <v>1081311545128.1187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1081311545128.1187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4505464771.3671608</v>
      </c>
      <c r="L3661" s="455">
        <f t="shared" ca="1" si="154"/>
        <v>1085817009899.4858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1085817009899.4858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4524237541.2478571</v>
      </c>
      <c r="L3662" s="455">
        <f t="shared" ca="1" si="154"/>
        <v>1090341247440.7336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1090341247440.7336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4543088531.0030565</v>
      </c>
      <c r="L3663" s="455">
        <f t="shared" ca="1" si="154"/>
        <v>1094884335971.7367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1094884335971.7367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4562018066.5489025</v>
      </c>
      <c r="L3664" s="455">
        <f t="shared" ca="1" si="154"/>
        <v>1099446354038.2856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1099446354038.2856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4581026475.159523</v>
      </c>
      <c r="L3665" s="455">
        <f t="shared" ca="1" si="154"/>
        <v>1104027380513.4451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1104027380513.4451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4600114085.4726877</v>
      </c>
      <c r="L3666" s="455">
        <f t="shared" ca="1" si="154"/>
        <v>1108627494598.9177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1108627494598.9177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4619281227.4954901</v>
      </c>
      <c r="L3667" s="455">
        <f t="shared" ca="1" si="154"/>
        <v>1113246775826.4133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1113246775826.4133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4638528232.6100559</v>
      </c>
      <c r="L3668" s="455">
        <f t="shared" ca="1" si="154"/>
        <v>1117885304059.0234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1117885304059.0234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4657855433.5792646</v>
      </c>
      <c r="L3669" s="455">
        <f t="shared" ca="1" si="154"/>
        <v>1122543159492.6028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1122543159492.6028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4677263164.5525112</v>
      </c>
      <c r="L3670" s="455">
        <f t="shared" ca="1" si="154"/>
        <v>1127220422657.1553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1127220422657.1553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4696751761.0714798</v>
      </c>
      <c r="L3671" s="455">
        <f t="shared" ca="1" si="154"/>
        <v>1131917174418.2268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1131917174418.2268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4716321560.0759449</v>
      </c>
      <c r="L3672" s="455">
        <f t="shared" ca="1" si="154"/>
        <v>1136633495978.3027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1136633495978.3027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4735972899.9095945</v>
      </c>
      <c r="L3673" s="455">
        <f t="shared" ca="1" si="154"/>
        <v>1141369468878.2124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1141369468878.2124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4755706120.3258848</v>
      </c>
      <c r="L3674" s="455">
        <f t="shared" ca="1" si="154"/>
        <v>1146125174998.5383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1146125174998.5383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4775521562.4939098</v>
      </c>
      <c r="L3675" s="455">
        <f t="shared" ca="1" si="154"/>
        <v>1150900696561.0322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1150900696561.0322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4795419569.0043011</v>
      </c>
      <c r="L3676" s="455">
        <f t="shared" ca="1" si="154"/>
        <v>1155696116130.0366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1155696116130.0366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4815400483.8751526</v>
      </c>
      <c r="L3677" s="455">
        <f t="shared" ca="1" si="154"/>
        <v>1160511516613.9119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1160511516613.9119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4835464652.5579662</v>
      </c>
      <c r="L3678" s="455">
        <f t="shared" ca="1" si="154"/>
        <v>1165346981266.4697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1165346981266.4697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4855612421.9436235</v>
      </c>
      <c r="L3679" s="455">
        <f t="shared" ca="1" si="154"/>
        <v>1170202593688.4133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1170202593688.4133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4875844140.3683891</v>
      </c>
      <c r="L3680" s="455">
        <f t="shared" ca="1" si="154"/>
        <v>1175078437828.7817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1175078437828.7817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4896160157.6199236</v>
      </c>
      <c r="L3681" s="455">
        <f t="shared" ca="1" si="154"/>
        <v>1179974597986.4016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1179974597986.4016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4916560824.9433403</v>
      </c>
      <c r="L3682" s="455">
        <f t="shared" ca="1" si="154"/>
        <v>1184891158811.345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1184891158811.345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4937046495.0472708</v>
      </c>
      <c r="L3683" s="455">
        <f t="shared" ca="1" si="154"/>
        <v>1189828205306.3923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1189828205306.3923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4957617522.1099682</v>
      </c>
      <c r="L3684" s="455">
        <f t="shared" ca="1" si="154"/>
        <v>1194785822828.5022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1194785822828.5022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4978274261.7854261</v>
      </c>
      <c r="L3685" s="455">
        <f t="shared" ca="1" si="154"/>
        <v>1199764097090.2876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1199764097090.2876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4999017071.2095318</v>
      </c>
      <c r="L3686" s="455">
        <f t="shared" ca="1" si="154"/>
        <v>1204763114161.4971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1204763114161.4971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5019846309.006238</v>
      </c>
      <c r="L3687" s="455">
        <f t="shared" ca="1" si="154"/>
        <v>1209782960470.5034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1209782960470.5034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5040762335.2937641</v>
      </c>
      <c r="L3688" s="455">
        <f t="shared" ca="1" si="154"/>
        <v>1214823722805.7971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1214823722805.7971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5061765511.6908216</v>
      </c>
      <c r="L3689" s="455">
        <f t="shared" ca="1" si="154"/>
        <v>1219885488317.488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1219885488317.488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5082856201.3228664</v>
      </c>
      <c r="L3690" s="455">
        <f t="shared" ca="1" si="154"/>
        <v>1224968344518.8108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1224968344518.8108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5104034768.8283787</v>
      </c>
      <c r="L3691" s="455">
        <f t="shared" ca="1" si="154"/>
        <v>1230072379287.6392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1230072379287.6392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5125301580.3651628</v>
      </c>
      <c r="L3692" s="455">
        <f t="shared" ca="1" si="154"/>
        <v>1235197680868.0044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1235197680868.0044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5146657003.6166849</v>
      </c>
      <c r="L3693" s="455">
        <f t="shared" ca="1" si="154"/>
        <v>1240344337871.6211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1240344337871.6211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5168101407.7984209</v>
      </c>
      <c r="L3694" s="455">
        <f t="shared" ca="1" si="154"/>
        <v>1245512439279.4194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1245512439279.4194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5189635163.6642475</v>
      </c>
      <c r="L3695" s="455">
        <f t="shared" ca="1" si="154"/>
        <v>1250702074443.0837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1250702074443.0837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5211258643.5128489</v>
      </c>
      <c r="L3696" s="455">
        <f t="shared" ca="1" si="154"/>
        <v>1255913333086.5967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1255913333086.5967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5232972221.1941528</v>
      </c>
      <c r="L3697" s="455">
        <f t="shared" ca="1" si="154"/>
        <v>1261146305307.7908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1261146305307.7908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5254776272.1157951</v>
      </c>
      <c r="L3698" s="455">
        <f t="shared" ca="1" si="154"/>
        <v>1266401081579.9065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1266401081579.9065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5276671173.2496099</v>
      </c>
      <c r="L3699" s="455">
        <f t="shared" ca="1" si="154"/>
        <v>1271677752753.156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1271677752753.156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5298657303.1381502</v>
      </c>
      <c r="L3700" s="455">
        <f t="shared" ca="1" si="154"/>
        <v>1276976410056.2942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1276976410056.2942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5320735041.901226</v>
      </c>
      <c r="L3701" s="455">
        <f t="shared" ca="1" si="154"/>
        <v>1282297145098.1953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1282297145098.1953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5342904771.2424803</v>
      </c>
      <c r="L3702" s="455">
        <f t="shared" ca="1" si="154"/>
        <v>1287640049869.4377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1287640049869.4377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5365166874.4559908</v>
      </c>
      <c r="L3703" s="455">
        <f t="shared" ca="1" si="154"/>
        <v>1293005216743.8938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1293005216743.8938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5387521736.4328909</v>
      </c>
      <c r="L3704" s="455">
        <f t="shared" ca="1" si="154"/>
        <v>1298392738480.3267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1298392738480.3267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5409969743.6680279</v>
      </c>
      <c r="L3705" s="455">
        <f t="shared" ca="1" si="154"/>
        <v>1303802708223.9946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1303802708223.9946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5432511284.2666445</v>
      </c>
      <c r="L3706" s="455">
        <f t="shared" ca="1" si="154"/>
        <v>1309235219508.2612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1309235219508.2612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5455146747.951088</v>
      </c>
      <c r="L3707" s="455">
        <f t="shared" ca="1" si="154"/>
        <v>1314690366256.2124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1314690366256.2124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5477876526.0675516</v>
      </c>
      <c r="L3708" s="455">
        <f t="shared" ca="1" si="154"/>
        <v>1320168242782.28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1320168242782.28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5500701011.5928335</v>
      </c>
      <c r="L3709" s="455">
        <f t="shared" ca="1" si="154"/>
        <v>1325668943793.8728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1325668943793.8728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5523620599.1411362</v>
      </c>
      <c r="L3710" s="455">
        <f t="shared" ca="1" si="154"/>
        <v>1331192564393.0139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1331192564393.0139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5546635684.970891</v>
      </c>
      <c r="L3711" s="455">
        <f t="shared" ca="1" si="154"/>
        <v>1336739200077.9849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1336739200077.9849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5569746666.9916039</v>
      </c>
      <c r="L3712" s="455">
        <f t="shared" ca="1" si="154"/>
        <v>1342308946744.9766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1342308946744.9766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5592953944.7707357</v>
      </c>
      <c r="L3713" s="455">
        <f t="shared" ca="1" si="154"/>
        <v>1347901900689.7473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1347901900689.7473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5616257919.5406141</v>
      </c>
      <c r="L3714" s="455">
        <f t="shared" ca="1" si="154"/>
        <v>1353518158609.2878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1353518158609.2878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5639658994.2053661</v>
      </c>
      <c r="L3715" s="455">
        <f t="shared" ca="1" si="154"/>
        <v>1359157817603.4932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1359157817603.4932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5663157573.347888</v>
      </c>
      <c r="L3716" s="455">
        <f t="shared" ca="1" si="154"/>
        <v>1364820975176.8411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1364820975176.8411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5686754063.2368374</v>
      </c>
      <c r="L3717" s="455">
        <f t="shared" ca="1" si="154"/>
        <v>1370507729240.0779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1370507729240.0779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5710448871.8336582</v>
      </c>
      <c r="L3718" s="455">
        <f t="shared" ca="1" si="154"/>
        <v>1376218178111.9116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1376218178111.9116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5734242408.7996321</v>
      </c>
      <c r="L3719" s="455">
        <f t="shared" ca="1" si="154"/>
        <v>1381952420520.7112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1381952420520.7112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5758135085.5029631</v>
      </c>
      <c r="L3720" s="455">
        <f t="shared" ca="1" si="154"/>
        <v>1387710555606.2141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1387710555606.2141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5782127315.0258923</v>
      </c>
      <c r="L3721" s="455">
        <f t="shared" ca="1" si="154"/>
        <v>1393492682921.24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1393492682921.24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5806219512.171833</v>
      </c>
      <c r="L3722" s="455">
        <f t="shared" ca="1" si="154"/>
        <v>1399298902433.4119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1399298902433.4119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5830412093.4725494</v>
      </c>
      <c r="L3723" s="455">
        <f t="shared" ca="1" si="154"/>
        <v>1405129314526.8845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1405129314526.8845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5854705477.1953526</v>
      </c>
      <c r="L3724" s="455">
        <f t="shared" ca="1" si="154"/>
        <v>1410984020004.0798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1410984020004.0798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5879100083.3503323</v>
      </c>
      <c r="L3725" s="455">
        <f t="shared" ca="1" si="154"/>
        <v>1416863120087.4302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1416863120087.4302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5903596333.6976261</v>
      </c>
      <c r="L3726" s="455">
        <f t="shared" ca="1" si="154"/>
        <v>1422766716421.1277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1422766716421.1277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5928194651.7546988</v>
      </c>
      <c r="L3727" s="455">
        <f t="shared" ca="1" si="154"/>
        <v>1428694911072.8823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1428694911072.8823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5952895462.8036766</v>
      </c>
      <c r="L3728" s="455">
        <f t="shared" ca="1" si="154"/>
        <v>1434647806535.686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1434647806535.686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5977699193.8986921</v>
      </c>
      <c r="L3729" s="455">
        <f t="shared" ca="1" si="154"/>
        <v>1440625505729.5847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1440625505729.5847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6002606273.87327</v>
      </c>
      <c r="L3730" s="455">
        <f t="shared" ca="1" si="154"/>
        <v>1446628112003.458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1446628112003.458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6027617133.3477421</v>
      </c>
      <c r="L3731" s="455">
        <f t="shared" ca="1" si="154"/>
        <v>1452655729136.8057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1452655729136.8057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6052732204.7366905</v>
      </c>
      <c r="L3732" s="455">
        <f t="shared" ca="1" si="154"/>
        <v>1458708461341.5422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1458708461341.5422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6077951922.2564259</v>
      </c>
      <c r="L3733" s="455">
        <f t="shared" ca="1" si="154"/>
        <v>1464786413263.7986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1464786413263.7986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6103276721.9324942</v>
      </c>
      <c r="L3734" s="455">
        <f t="shared" ca="1" si="154"/>
        <v>1470889689985.731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1470889689985.731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6128707041.6072121</v>
      </c>
      <c r="L3735" s="455">
        <f t="shared" ca="1" si="154"/>
        <v>1477018397027.3381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1477018397027.3381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6154243320.9472418</v>
      </c>
      <c r="L3736" s="455">
        <f t="shared" ca="1" si="154"/>
        <v>1483172640348.2854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1483172640348.2854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6179886001.451189</v>
      </c>
      <c r="L3737" s="455">
        <f t="shared" ca="1" si="154"/>
        <v>1489352526349.7366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1489352526349.7366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6205635526.4572353</v>
      </c>
      <c r="L3738" s="455">
        <f t="shared" ca="1" si="154"/>
        <v>1495558161876.1938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1495558161876.1938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6231492341.1508074</v>
      </c>
      <c r="L3739" s="455">
        <f t="shared" ca="1" si="154"/>
        <v>1501789654217.3447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1501789654217.3447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6257456892.5722694</v>
      </c>
      <c r="L3740" s="455">
        <f t="shared" ca="1" si="154"/>
        <v>1508047111109.917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1508047111109.917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6283529629.6246538</v>
      </c>
      <c r="L3741" s="455">
        <f t="shared" ca="1" si="154"/>
        <v>1514330640739.5417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1514330640739.5417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6309711003.0814238</v>
      </c>
      <c r="L3742" s="455">
        <f t="shared" ca="1" si="154"/>
        <v>1520640351742.6233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1520640351742.6233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6336001465.594264</v>
      </c>
      <c r="L3743" s="455">
        <f t="shared" ca="1" si="154"/>
        <v>1526976353208.2175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1526976353208.2175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6362401471.7009068</v>
      </c>
      <c r="L3744" s="455">
        <f t="shared" ca="1" si="154"/>
        <v>1533338754679.9185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1533338754679.9185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6388911477.8329935</v>
      </c>
      <c r="L3745" s="455">
        <f t="shared" ca="1" si="154"/>
        <v>1539727666157.7515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1539727666157.7515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6415531942.3239641</v>
      </c>
      <c r="L3746" s="455">
        <f t="shared" ca="1" si="154"/>
        <v>1546143198100.0754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1546143198100.0754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6442263325.4169807</v>
      </c>
      <c r="L3747" s="455">
        <f t="shared" ca="1" si="154"/>
        <v>1552585461425.4924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1552585461425.4924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6469106089.2728853</v>
      </c>
      <c r="L3748" s="455">
        <f t="shared" ca="1" si="154"/>
        <v>1559054567514.7654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1559054567514.7654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6496060697.9781895</v>
      </c>
      <c r="L3749" s="455">
        <f t="shared" ca="1" si="154"/>
        <v>1565550628212.7437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1565550628212.7437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6523127617.5530987</v>
      </c>
      <c r="L3750" s="455">
        <f t="shared" ca="1" si="154"/>
        <v>1572073755830.2966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1572073755830.2966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6550307315.959569</v>
      </c>
      <c r="L3751" s="455">
        <f t="shared" ca="1" si="154"/>
        <v>1578624063146.2561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1578624063146.2561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6577600263.1094007</v>
      </c>
      <c r="L3752" s="455">
        <f t="shared" ca="1" si="154"/>
        <v>1585201663409.3655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1585201663409.3655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6605006930.8723564</v>
      </c>
      <c r="L3753" s="455">
        <f t="shared" ca="1" si="154"/>
        <v>1591806670340.2378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1591806670340.2378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6632527793.0843239</v>
      </c>
      <c r="L3754" s="455">
        <f t="shared" ca="1" si="154"/>
        <v>1598439198133.322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1598439198133.322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6660163325.5555086</v>
      </c>
      <c r="L3755" s="455">
        <f t="shared" ca="1" si="154"/>
        <v>1605099361458.8774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1605099361458.8774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6687914006.0786562</v>
      </c>
      <c r="L3756" s="455">
        <f t="shared" ca="1" si="154"/>
        <v>1611787275464.9561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1611787275464.9561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6715780314.4373169</v>
      </c>
      <c r="L3757" s="455">
        <f t="shared" ca="1" si="154"/>
        <v>1618503055779.3933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1618503055779.3933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6743762732.4141388</v>
      </c>
      <c r="L3758" s="455">
        <f t="shared" ca="1" si="154"/>
        <v>1625246818511.8074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1625246818511.8074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6771861743.7991972</v>
      </c>
      <c r="L3759" s="455">
        <f t="shared" ca="1" si="154"/>
        <v>1632018680255.6067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1632018680255.6067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6800077834.3983612</v>
      </c>
      <c r="L3760" s="455">
        <f t="shared" ca="1" si="154"/>
        <v>1638818758090.0051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1638818758090.0051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6828411492.041688</v>
      </c>
      <c r="L3761" s="455">
        <f t="shared" ca="1" si="154"/>
        <v>1645647169582.0469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1645647169582.0469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6856863206.5918617</v>
      </c>
      <c r="L3762" s="455">
        <f t="shared" ca="1" si="154"/>
        <v>1652504032788.6387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1652504032788.6387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6885433469.9526615</v>
      </c>
      <c r="L3763" s="455">
        <f t="shared" ca="1" si="154"/>
        <v>1659389466258.5913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1659389466258.5913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6914122776.0774641</v>
      </c>
      <c r="L3764" s="455">
        <f t="shared" ca="1" si="154"/>
        <v>1666303589034.6687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1666303589034.6687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6942931620.9777861</v>
      </c>
      <c r="L3765" s="455">
        <f t="shared" ca="1" si="154"/>
        <v>1673246520655.6465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1673246520655.6465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6971860502.7318602</v>
      </c>
      <c r="L3766" s="455">
        <f t="shared" ca="1" si="154"/>
        <v>1680218381158.3784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1680218381158.3784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7000909921.4932432</v>
      </c>
      <c r="L3767" s="455">
        <f t="shared" ca="1" si="154"/>
        <v>1687219291079.8716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1687219291079.8716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7030080379.499465</v>
      </c>
      <c r="L3768" s="455">
        <f t="shared" ca="1" si="154"/>
        <v>1694249371459.3711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1694249371459.3711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7059372381.0807123</v>
      </c>
      <c r="L3769" s="455">
        <f t="shared" ca="1" si="154"/>
        <v>1701308743840.4519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1701308743840.4519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7088786432.6685495</v>
      </c>
      <c r="L3770" s="455">
        <f t="shared" ca="1" si="154"/>
        <v>1708397530273.1204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1708397530273.1204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7118323042.8046684</v>
      </c>
      <c r="L3771" s="455">
        <f t="shared" ca="1" si="154"/>
        <v>1715515853315.925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1715515853315.925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7147982722.1496878</v>
      </c>
      <c r="L3772" s="455">
        <f t="shared" ca="1" si="154"/>
        <v>1722663836038.0747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1722663836038.0747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7177765983.4919777</v>
      </c>
      <c r="L3773" s="455">
        <f t="shared" ca="1" si="154"/>
        <v>1729841602021.5667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1729841602021.5667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7207673341.7565279</v>
      </c>
      <c r="L3774" s="455">
        <f t="shared" ca="1" si="154"/>
        <v>1737049275363.3232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1737049275363.3232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7237705314.0138464</v>
      </c>
      <c r="L3775" s="455">
        <f t="shared" ca="1" si="154"/>
        <v>1744286980677.3372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1744286980677.3372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7267862419.488904</v>
      </c>
      <c r="L3776" s="455">
        <f t="shared" ca="1" si="154"/>
        <v>1751554843096.8262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1751554843096.8262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7298145179.5701094</v>
      </c>
      <c r="L3777" s="455">
        <f t="shared" ca="1" si="154"/>
        <v>1758852988276.3962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1758852988276.3962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7328554117.8183165</v>
      </c>
      <c r="L3778" s="455">
        <f t="shared" ca="1" si="154"/>
        <v>1766181542394.2146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1766181542394.2146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7359089759.975894</v>
      </c>
      <c r="L3779" s="455">
        <f t="shared" ca="1" si="154"/>
        <v>1773540632154.1904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1773540632154.1904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7389752633.9757919</v>
      </c>
      <c r="L3780" s="455">
        <f t="shared" ca="1" si="154"/>
        <v>1780930384788.1663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1780930384788.1663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7420543269.9506922</v>
      </c>
      <c r="L3781" s="455">
        <f t="shared" ca="1" si="154"/>
        <v>1788350928058.1169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1788350928058.1169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7451462200.2421541</v>
      </c>
      <c r="L3782" s="455">
        <f t="shared" ca="1" si="154"/>
        <v>1795802390258.3591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1795802390258.3591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7482509959.4098291</v>
      </c>
      <c r="L3783" s="455">
        <f t="shared" ca="1" si="154"/>
        <v>1803284900217.769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1803284900217.769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7513687084.2407036</v>
      </c>
      <c r="L3784" s="455">
        <f t="shared" ca="1" si="154"/>
        <v>1810798587302.0098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1810798587302.0098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7544994113.7583742</v>
      </c>
      <c r="L3785" s="455">
        <f t="shared" ca="1" si="154"/>
        <v>1818343581415.7681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1818343581415.7681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7576431589.2323666</v>
      </c>
      <c r="L3786" s="455">
        <f t="shared" ca="1" si="154"/>
        <v>1825920013005.0005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1825920013005.0005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7608000054.1875019</v>
      </c>
      <c r="L3787" s="455">
        <f t="shared" ca="1" si="154"/>
        <v>1833528013059.188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1833528013059.188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7639700054.4132833</v>
      </c>
      <c r="L3788" s="455">
        <f t="shared" ca="1" si="154"/>
        <v>1841167713113.6013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1841167713113.6013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7671532137.9733391</v>
      </c>
      <c r="L3789" s="455">
        <f t="shared" ca="1" si="154"/>
        <v>1848839245251.5747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1848839245251.5747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7703496855.2148952</v>
      </c>
      <c r="L3790" s="455">
        <f t="shared" ca="1" si="154"/>
        <v>1856542742106.7896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1856542742106.7896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7735594758.7782898</v>
      </c>
      <c r="L3791" s="455">
        <f t="shared" ca="1" si="154"/>
        <v>1864278336865.5679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1864278336865.5679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7767826403.6065331</v>
      </c>
      <c r="L3792" s="455">
        <f t="shared" ca="1" si="154"/>
        <v>1872046163269.1743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1872046163269.1743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7800192346.9548931</v>
      </c>
      <c r="L3793" s="455">
        <f t="shared" ca="1" si="154"/>
        <v>1879846355616.1292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1879846355616.1292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7832693148.4005384</v>
      </c>
      <c r="L3794" s="455">
        <f t="shared" ca="1" si="154"/>
        <v>1887679048764.5298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1887679048764.5298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7865329369.8522072</v>
      </c>
      <c r="L3795" s="455">
        <f t="shared" ca="1" si="154"/>
        <v>1895544378134.3821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1895544378134.3821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7898101575.559926</v>
      </c>
      <c r="L3796" s="455">
        <f t="shared" ca="1" si="154"/>
        <v>1903442479709.9419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1903442479709.9419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7931010332.1247578</v>
      </c>
      <c r="L3797" s="455">
        <f t="shared" ca="1" si="154"/>
        <v>1911373490042.0667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1911373490042.0667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7964056208.5086117</v>
      </c>
      <c r="L3798" s="455">
        <f t="shared" ca="1" si="154"/>
        <v>1919337546250.5752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1919337546250.5752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7997239776.0440645</v>
      </c>
      <c r="L3799" s="455">
        <f t="shared" ca="1" si="154"/>
        <v>1927334786026.6191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1927334786026.6191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8030561608.4442463</v>
      </c>
      <c r="L3800" s="455">
        <f t="shared" ca="1" si="154"/>
        <v>1935365347635.0635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1935365347635.0635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8064022281.8127642</v>
      </c>
      <c r="L3801" s="455">
        <f t="shared" ca="1" si="154"/>
        <v>1943429369916.8762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1943429369916.8762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8097622374.6536512</v>
      </c>
      <c r="L3802" s="455">
        <f t="shared" ca="1" si="154"/>
        <v>1951526992291.5298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1951526992291.5298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8131362467.8813734</v>
      </c>
      <c r="L3803" s="455">
        <f t="shared" ca="1" si="154"/>
        <v>1959658354759.4111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1959658354759.4111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8165243144.8308802</v>
      </c>
      <c r="L3804" s="455">
        <f t="shared" ca="1" si="154"/>
        <v>1967823597904.2419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1967823597904.2419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8199264991.2676744</v>
      </c>
      <c r="L3805" s="455">
        <f t="shared" ca="1" si="154"/>
        <v>1976022862895.5095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1976022862895.5095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8233428595.3979559</v>
      </c>
      <c r="L3806" s="455">
        <f t="shared" ca="1" si="154"/>
        <v>1984256291490.9075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1984256291490.9075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8267734547.8787813</v>
      </c>
      <c r="L3807" s="455">
        <f t="shared" ca="1" si="154"/>
        <v>1992524026038.7861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1992524026038.7861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8302183441.8282766</v>
      </c>
      <c r="L3808" s="455">
        <f t="shared" ca="1" si="154"/>
        <v>2000826209480.6145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2000826209480.6145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8336775872.8358936</v>
      </c>
      <c r="L3809" s="455">
        <f t="shared" ca="1" si="154"/>
        <v>2009162985353.4504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2009162985353.4504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8371512438.9727087</v>
      </c>
      <c r="L3810" s="455">
        <f t="shared" ca="1" si="154"/>
        <v>2017534497792.4231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2017534497792.4231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8406393740.8017626</v>
      </c>
      <c r="L3811" s="455">
        <f t="shared" ca="1" si="154"/>
        <v>2025940891533.2249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2025940891533.2249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8441420381.3884363</v>
      </c>
      <c r="L3812" s="455">
        <f t="shared" ca="1" si="154"/>
        <v>2034382311914.6133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2034382311914.6133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8476592966.3108873</v>
      </c>
      <c r="L3813" s="455">
        <f t="shared" ca="1" si="154"/>
        <v>2042858904880.9241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2042858904880.9241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8511912103.6705179</v>
      </c>
      <c r="L3814" s="455">
        <f t="shared" ca="1" si="154"/>
        <v>2051370816984.5945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2051370816984.5945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8547378404.1024761</v>
      </c>
      <c r="L3815" s="455">
        <f t="shared" ca="1" si="154"/>
        <v>2059918195388.697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2059918195388.697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8582992480.7862377</v>
      </c>
      <c r="L3816" s="455">
        <f t="shared" ca="1" si="154"/>
        <v>2068501187869.4832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2068501187869.4832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8618754949.4561806</v>
      </c>
      <c r="L3817" s="455">
        <f t="shared" ca="1" si="154"/>
        <v>2077119942818.9395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2077119942818.9395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8654666428.4122467</v>
      </c>
      <c r="L3818" s="455">
        <f t="shared" ca="1" si="154"/>
        <v>2085774609247.3518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2085774609247.3518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8690727538.530632</v>
      </c>
      <c r="L3819" s="455">
        <f t="shared" ca="1" si="154"/>
        <v>2094465336785.8823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2094465336785.8823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8726938903.2745094</v>
      </c>
      <c r="L3820" s="455">
        <f t="shared" ca="1" si="154"/>
        <v>2103192275689.1567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2103192275689.1567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8763301148.7048187</v>
      </c>
      <c r="L3821" s="455">
        <f t="shared" ca="1" si="154"/>
        <v>2111955576837.8616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2111955576837.8616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8799814903.4910889</v>
      </c>
      <c r="L3822" s="455">
        <f t="shared" ca="1" si="154"/>
        <v>2120755391741.3525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2120755391741.3525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8836480798.9223022</v>
      </c>
      <c r="L3823" s="455">
        <f t="shared" ca="1" si="154"/>
        <v>2129591872540.2749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2129591872540.2749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8873299468.9178123</v>
      </c>
      <c r="L3824" s="455">
        <f t="shared" ca="1" si="154"/>
        <v>2138465172009.1926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2138465172009.1926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8910271550.0383034</v>
      </c>
      <c r="L3825" s="455">
        <f t="shared" ca="1" si="154"/>
        <v>2147375443559.231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2147375443559.231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8947397681.4967937</v>
      </c>
      <c r="L3826" s="455">
        <f t="shared" ca="1" si="154"/>
        <v>2156322841240.7278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2156322841240.7278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8984678505.1696987</v>
      </c>
      <c r="L3827" s="455">
        <f t="shared" ca="1" si="154"/>
        <v>2165307519745.8975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2165307519745.8975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9022114665.6079044</v>
      </c>
      <c r="L3828" s="455">
        <f t="shared" ca="1" si="154"/>
        <v>2174329634411.5054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2174329634411.5054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9059706810.0479374</v>
      </c>
      <c r="L3829" s="455">
        <f t="shared" ca="1" si="154"/>
        <v>2183389341221.5532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2183389341221.5532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9097455588.4231377</v>
      </c>
      <c r="L3830" s="455">
        <f t="shared" ca="1" si="154"/>
        <v>2192486796809.9763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2192486796809.9763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9135361653.3749008</v>
      </c>
      <c r="L3831" s="455">
        <f t="shared" ca="1" si="154"/>
        <v>2201622158463.3511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2201622158463.3511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9173425660.2639618</v>
      </c>
      <c r="L3832" s="455">
        <f t="shared" ca="1" si="154"/>
        <v>2210795584123.6152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2210795584123.6152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9211648267.1817303</v>
      </c>
      <c r="L3833" s="455">
        <f t="shared" ref="L3833:L4087" ca="1" si="159">I3833-J3833+K3833</f>
        <v>2220007232390.7969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2220007232390.7969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9250030134.9616528</v>
      </c>
      <c r="L3834" s="455">
        <f t="shared" ca="1" si="159"/>
        <v>2229257262525.7583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2229257262525.7583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9288571927.1906586</v>
      </c>
      <c r="L3835" s="455">
        <f t="shared" ca="1" si="159"/>
        <v>2238545834452.9487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2238545834452.9487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9327274310.2206192</v>
      </c>
      <c r="L3836" s="455">
        <f t="shared" ca="1" si="159"/>
        <v>2247873108763.1694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2247873108763.1694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9366137953.1798725</v>
      </c>
      <c r="L3837" s="455">
        <f t="shared" ca="1" si="159"/>
        <v>2257239246716.3491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2257239246716.3491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9405163527.984787</v>
      </c>
      <c r="L3838" s="455">
        <f t="shared" ca="1" si="159"/>
        <v>2266644410244.334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2266644410244.334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9444351709.3513908</v>
      </c>
      <c r="L3839" s="455">
        <f t="shared" ca="1" si="159"/>
        <v>2276088761953.6855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2276088761953.6855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9483703174.8070221</v>
      </c>
      <c r="L3840" s="455">
        <f t="shared" ca="1" si="159"/>
        <v>2285572465128.4927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2285572465128.4927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9523218604.7020531</v>
      </c>
      <c r="L3841" s="455">
        <f t="shared" ca="1" si="159"/>
        <v>2295095683733.1948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2295095683733.1948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9562898682.2216454</v>
      </c>
      <c r="L3842" s="455">
        <f t="shared" ca="1" si="159"/>
        <v>2304658582415.4165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2304658582415.4165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9602744093.3975677</v>
      </c>
      <c r="L3843" s="455">
        <f t="shared" ca="1" si="159"/>
        <v>2314261326508.814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2314261326508.814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9642755527.1200581</v>
      </c>
      <c r="L3844" s="455">
        <f t="shared" ca="1" si="159"/>
        <v>2323904082035.9341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2323904082035.9341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9682933675.149725</v>
      </c>
      <c r="L3845" s="455">
        <f t="shared" ca="1" si="159"/>
        <v>2333587015711.084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2333587015711.084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9723279232.1295166</v>
      </c>
      <c r="L3846" s="455">
        <f t="shared" ca="1" si="159"/>
        <v>2343310294943.2134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2343310294943.2134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9763792895.5967216</v>
      </c>
      <c r="L3847" s="455">
        <f t="shared" ca="1" si="159"/>
        <v>2353074087838.8101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2353074087838.8101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9804475365.9950409</v>
      </c>
      <c r="L3848" s="455">
        <f t="shared" ca="1" si="159"/>
        <v>2362878563204.8052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2362878563204.8052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9845327346.6866875</v>
      </c>
      <c r="L3849" s="455">
        <f t="shared" ca="1" si="159"/>
        <v>2372723890551.4917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2372723890551.4917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9886349543.9645481</v>
      </c>
      <c r="L3850" s="455">
        <f t="shared" ca="1" si="159"/>
        <v>2382610240095.4561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2382610240095.4561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9927542667.0643997</v>
      </c>
      <c r="L3851" s="455">
        <f t="shared" ca="1" si="159"/>
        <v>2392537782762.5205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2392537782762.5205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9968907428.1771679</v>
      </c>
      <c r="L3852" s="455">
        <f t="shared" ca="1" si="159"/>
        <v>2402506690190.6978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2402506690190.6978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10010444542.461241</v>
      </c>
      <c r="L3853" s="455">
        <f t="shared" ca="1" si="159"/>
        <v>2412517134733.1592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2412517134733.1592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10052154728.054831</v>
      </c>
      <c r="L3854" s="455">
        <f t="shared" ca="1" si="159"/>
        <v>2422569289461.2139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2422569289461.2139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10094038706.08839</v>
      </c>
      <c r="L3855" s="455">
        <f t="shared" ca="1" si="159"/>
        <v>2432663328167.3022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2432663328167.3022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10136097200.697092</v>
      </c>
      <c r="L3856" s="455">
        <f t="shared" ca="1" si="159"/>
        <v>2442799425367.9995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2442799425367.9995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10178330939.033331</v>
      </c>
      <c r="L3857" s="455">
        <f t="shared" ca="1" si="159"/>
        <v>2452977756307.0327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2452977756307.0327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10220740651.279303</v>
      </c>
      <c r="L3858" s="455">
        <f t="shared" ca="1" si="159"/>
        <v>2463198496958.312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2463198496958.312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10263327070.659634</v>
      </c>
      <c r="L3859" s="455">
        <f t="shared" ca="1" si="159"/>
        <v>2473461824028.9717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2473461824028.9717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10306090933.454048</v>
      </c>
      <c r="L3860" s="455">
        <f t="shared" ca="1" si="159"/>
        <v>2483767914962.4258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2483767914962.4258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10349032979.010107</v>
      </c>
      <c r="L3861" s="455">
        <f t="shared" ca="1" si="159"/>
        <v>2494116947941.436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2494116947941.436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10392153949.755983</v>
      </c>
      <c r="L3862" s="455">
        <f t="shared" ca="1" si="159"/>
        <v>2504509101891.1919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2504509101891.1919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10435454591.213299</v>
      </c>
      <c r="L3863" s="455">
        <f t="shared" ca="1" si="159"/>
        <v>2514944556482.4053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2514944556482.4053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10478935652.010021</v>
      </c>
      <c r="L3864" s="455">
        <f t="shared" ca="1" si="159"/>
        <v>2525423492134.4155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2525423492134.4155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10522597883.893398</v>
      </c>
      <c r="L3865" s="455">
        <f t="shared" ca="1" si="159"/>
        <v>2535946090018.3091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2535946090018.3091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10566442041.742954</v>
      </c>
      <c r="L3866" s="455">
        <f t="shared" ca="1" si="159"/>
        <v>2546512532060.0522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2546512532060.0522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10610468883.583551</v>
      </c>
      <c r="L3867" s="455">
        <f t="shared" ca="1" si="159"/>
        <v>2557123000943.6357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2557123000943.6357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10654679170.598482</v>
      </c>
      <c r="L3868" s="455">
        <f t="shared" ca="1" si="159"/>
        <v>2567777680114.2344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2567777680114.2344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10699073667.142643</v>
      </c>
      <c r="L3869" s="455">
        <f t="shared" ca="1" si="159"/>
        <v>2578476753781.377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2578476753781.377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10743653140.755737</v>
      </c>
      <c r="L3870" s="455">
        <f t="shared" ca="1" si="159"/>
        <v>2589220406922.1328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2589220406922.1328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10788418362.175552</v>
      </c>
      <c r="L3871" s="455">
        <f t="shared" ca="1" si="159"/>
        <v>2600008825284.3086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2600008825284.3086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10833370105.351286</v>
      </c>
      <c r="L3872" s="455">
        <f t="shared" ca="1" si="159"/>
        <v>2610842195389.6597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2610842195389.6597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10878509147.456915</v>
      </c>
      <c r="L3873" s="455">
        <f t="shared" ca="1" si="159"/>
        <v>2621720704537.1167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2621720704537.1167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10923836268.904654</v>
      </c>
      <c r="L3874" s="455">
        <f t="shared" ca="1" si="159"/>
        <v>2632644540806.0215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2632644540806.0215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10969352253.358423</v>
      </c>
      <c r="L3875" s="455">
        <f t="shared" ca="1" si="159"/>
        <v>2643613893059.3799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2643613893059.3799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11015057887.747416</v>
      </c>
      <c r="L3876" s="455">
        <f t="shared" ca="1" si="159"/>
        <v>2654628950947.1274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2654628950947.1274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11060953962.279697</v>
      </c>
      <c r="L3877" s="455">
        <f t="shared" ca="1" si="159"/>
        <v>2665689904909.4072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2665689904909.4072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11107041270.455864</v>
      </c>
      <c r="L3878" s="455">
        <f t="shared" ca="1" si="159"/>
        <v>2676796946179.8633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2676796946179.8633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11153320609.082764</v>
      </c>
      <c r="L3879" s="455">
        <f t="shared" ca="1" si="159"/>
        <v>2687950266788.9463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2687950266788.9463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11199792778.287275</v>
      </c>
      <c r="L3880" s="455">
        <f t="shared" ca="1" si="159"/>
        <v>2699150059567.2334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2699150059567.2334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11246458581.53014</v>
      </c>
      <c r="L3881" s="455">
        <f t="shared" ca="1" si="159"/>
        <v>2710396518148.7637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2710396518148.7637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11293318825.619848</v>
      </c>
      <c r="L3882" s="455">
        <f t="shared" ca="1" si="159"/>
        <v>2721689836974.3833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2721689836974.3833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11340374320.726597</v>
      </c>
      <c r="L3883" s="455">
        <f t="shared" ca="1" si="159"/>
        <v>2733030211295.1099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2733030211295.1099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11387625880.396292</v>
      </c>
      <c r="L3884" s="455">
        <f t="shared" ca="1" si="159"/>
        <v>2744417837175.5063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2744417837175.5063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11435074321.56461</v>
      </c>
      <c r="L3885" s="455">
        <f t="shared" ca="1" si="159"/>
        <v>2755852911497.0708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2755852911497.0708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11482720464.571129</v>
      </c>
      <c r="L3886" s="455">
        <f t="shared" ca="1" si="159"/>
        <v>2767335631961.6421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2767335631961.6421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11530565133.173508</v>
      </c>
      <c r="L3887" s="455">
        <f t="shared" ca="1" si="159"/>
        <v>2778866197094.8154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2778866197094.8154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11578609154.561731</v>
      </c>
      <c r="L3888" s="455">
        <f t="shared" ca="1" si="159"/>
        <v>2790444806249.377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2790444806249.377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11626853359.372404</v>
      </c>
      <c r="L3889" s="455">
        <f t="shared" ca="1" si="159"/>
        <v>2802071659608.7495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2802071659608.7495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11675298581.703123</v>
      </c>
      <c r="L3890" s="455">
        <f t="shared" ca="1" si="159"/>
        <v>2813746958190.4526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2813746958190.4526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11723945659.126886</v>
      </c>
      <c r="L3891" s="455">
        <f t="shared" ca="1" si="159"/>
        <v>2825470903849.5796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2825470903849.5796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11772795432.706581</v>
      </c>
      <c r="L3892" s="455">
        <f t="shared" ca="1" si="159"/>
        <v>2837243699282.2861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2837243699282.2861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11821848747.009525</v>
      </c>
      <c r="L3893" s="455">
        <f t="shared" ca="1" si="159"/>
        <v>2849065548029.2959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2849065548029.2959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11871106450.122066</v>
      </c>
      <c r="L3894" s="455">
        <f t="shared" ca="1" si="159"/>
        <v>2860936654479.418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2860936654479.418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11920569393.664242</v>
      </c>
      <c r="L3895" s="455">
        <f t="shared" ca="1" si="159"/>
        <v>2872857223873.082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2872857223873.082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11970238432.804508</v>
      </c>
      <c r="L3896" s="455">
        <f t="shared" ca="1" si="159"/>
        <v>2884827462305.8867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2884827462305.8867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12020114426.274529</v>
      </c>
      <c r="L3897" s="455">
        <f t="shared" ca="1" si="159"/>
        <v>2896847576732.1611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2896847576732.1611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12070198236.384005</v>
      </c>
      <c r="L3898" s="455">
        <f t="shared" ca="1" si="159"/>
        <v>2908917774968.5449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2908917774968.5449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12120490729.035604</v>
      </c>
      <c r="L3899" s="455">
        <f t="shared" ca="1" si="159"/>
        <v>2921038265697.5806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2921038265697.5806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12170992773.73992</v>
      </c>
      <c r="L3900" s="455">
        <f t="shared" ca="1" si="159"/>
        <v>2933209258471.3203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2933209258471.3203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12221705243.630501</v>
      </c>
      <c r="L3901" s="455">
        <f t="shared" ca="1" si="159"/>
        <v>2945430963714.9507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2945430963714.9507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12272629015.478962</v>
      </c>
      <c r="L3902" s="455">
        <f t="shared" ca="1" si="159"/>
        <v>2957703592730.4297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2957703592730.4297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12323764969.710123</v>
      </c>
      <c r="L3903" s="455">
        <f t="shared" ca="1" si="159"/>
        <v>2970027357700.1396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2970027357700.1396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12375113990.417248</v>
      </c>
      <c r="L3904" s="455">
        <f t="shared" ca="1" si="159"/>
        <v>2982402471690.5571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2982402471690.5571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12426676965.377321</v>
      </c>
      <c r="L3905" s="455">
        <f t="shared" ca="1" si="159"/>
        <v>2994829148655.9346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2994829148655.9346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12478454786.066395</v>
      </c>
      <c r="L3906" s="455">
        <f t="shared" ca="1" si="159"/>
        <v>3007307603442.001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3007307603442.001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12530448347.675003</v>
      </c>
      <c r="L3907" s="455">
        <f t="shared" ca="1" si="159"/>
        <v>3019838051789.6758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3019838051789.6758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12582658549.12365</v>
      </c>
      <c r="L3908" s="455">
        <f t="shared" ca="1" si="159"/>
        <v>3032420710338.7993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3032420710338.7993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12635086293.078331</v>
      </c>
      <c r="L3909" s="455">
        <f t="shared" ca="1" si="159"/>
        <v>3045055796631.8774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3045055796631.8774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12687732485.966156</v>
      </c>
      <c r="L3910" s="455">
        <f t="shared" ca="1" si="159"/>
        <v>3057743529117.8438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3057743529117.8438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12740598037.991016</v>
      </c>
      <c r="L3911" s="455">
        <f t="shared" ca="1" si="159"/>
        <v>3070484127155.835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3070484127155.835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12793683863.149313</v>
      </c>
      <c r="L3912" s="455">
        <f t="shared" ca="1" si="159"/>
        <v>3083277811018.9844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3083277811018.9844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12846990879.245768</v>
      </c>
      <c r="L3913" s="455">
        <f t="shared" ca="1" si="159"/>
        <v>3096124801898.23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3096124801898.23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12900520007.909292</v>
      </c>
      <c r="L3914" s="455">
        <f t="shared" ca="1" si="159"/>
        <v>3109025321906.1392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3109025321906.1392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12954272174.608913</v>
      </c>
      <c r="L3915" s="455">
        <f t="shared" ca="1" si="159"/>
        <v>3121979594080.748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3121979594080.748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13008248308.669783</v>
      </c>
      <c r="L3916" s="455">
        <f t="shared" ca="1" si="159"/>
        <v>3134987842389.418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3134987842389.418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13062449343.289242</v>
      </c>
      <c r="L3917" s="455">
        <f t="shared" ca="1" si="159"/>
        <v>3148050291732.707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3148050291732.707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13116876215.552946</v>
      </c>
      <c r="L3918" s="455">
        <f t="shared" ca="1" si="159"/>
        <v>3161167167948.2598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3161167167948.2598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13171529866.451082</v>
      </c>
      <c r="L3919" s="455">
        <f t="shared" ca="1" si="159"/>
        <v>3174338697814.7109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3174338697814.7109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13226411240.894629</v>
      </c>
      <c r="L3920" s="455">
        <f t="shared" ca="1" si="159"/>
        <v>3187565109055.6055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3187565109055.6055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13281521287.731689</v>
      </c>
      <c r="L3921" s="455">
        <f t="shared" ca="1" si="159"/>
        <v>3200846630343.3369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3200846630343.3369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13336860959.763905</v>
      </c>
      <c r="L3922" s="455">
        <f t="shared" ca="1" si="159"/>
        <v>3214183491303.1006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3214183491303.1006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13392431213.762918</v>
      </c>
      <c r="L3923" s="455">
        <f t="shared" ca="1" si="159"/>
        <v>3227575922516.8633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3227575922516.8633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13448233010.486931</v>
      </c>
      <c r="L3924" s="455">
        <f t="shared" ca="1" si="159"/>
        <v>3241024155527.3501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3241024155527.3501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13504267314.697292</v>
      </c>
      <c r="L3925" s="455">
        <f t="shared" ca="1" si="159"/>
        <v>3254528422842.0474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3254528422842.0474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13560535095.175198</v>
      </c>
      <c r="L3926" s="455">
        <f t="shared" ca="1" si="159"/>
        <v>3268088957937.2227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3268088957937.2227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13617037324.738428</v>
      </c>
      <c r="L3927" s="455">
        <f t="shared" ca="1" si="159"/>
        <v>3281705995261.9609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3281705995261.9609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13673774980.258171</v>
      </c>
      <c r="L3928" s="455">
        <f t="shared" ca="1" si="159"/>
        <v>3295379770242.2192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3295379770242.2192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13730749042.675913</v>
      </c>
      <c r="L3929" s="455">
        <f t="shared" ca="1" si="159"/>
        <v>3309110519284.895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3309110519284.895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13787960497.020395</v>
      </c>
      <c r="L3930" s="455">
        <f t="shared" ca="1" si="159"/>
        <v>3322898479781.9155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3322898479781.9155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13845410332.424648</v>
      </c>
      <c r="L3931" s="455">
        <f t="shared" ca="1" si="159"/>
        <v>3336743890114.3403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3336743890114.3403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13903099542.143084</v>
      </c>
      <c r="L3932" s="455">
        <f t="shared" ca="1" si="159"/>
        <v>3350646989656.4834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3350646989656.4834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13961029123.56868</v>
      </c>
      <c r="L3933" s="455">
        <f t="shared" ca="1" si="159"/>
        <v>3364608018780.0522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3364608018780.0522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14019200078.250217</v>
      </c>
      <c r="L3934" s="455">
        <f t="shared" ca="1" si="159"/>
        <v>3378627218858.3022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3378627218858.3022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14077613411.909592</v>
      </c>
      <c r="L3935" s="455">
        <f t="shared" ca="1" si="159"/>
        <v>3392704832270.2119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3392704832270.2119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14136270134.459215</v>
      </c>
      <c r="L3936" s="455">
        <f t="shared" ca="1" si="159"/>
        <v>3406841102404.6709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3406841102404.6709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14195171260.019463</v>
      </c>
      <c r="L3937" s="455">
        <f t="shared" ca="1" si="159"/>
        <v>3421036273664.6904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3421036273664.6904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14254317806.936211</v>
      </c>
      <c r="L3938" s="455">
        <f t="shared" ca="1" si="159"/>
        <v>3435290591471.6265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3435290591471.6265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14313710797.798443</v>
      </c>
      <c r="L3939" s="455">
        <f t="shared" ca="1" si="159"/>
        <v>3449604302269.4248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3449604302269.4248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14373351259.455936</v>
      </c>
      <c r="L3940" s="455">
        <f t="shared" ca="1" si="159"/>
        <v>3463977653528.8809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3463977653528.8809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14433240223.037004</v>
      </c>
      <c r="L3941" s="455">
        <f t="shared" ca="1" si="159"/>
        <v>3478410893751.918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3478410893751.918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14493378723.966324</v>
      </c>
      <c r="L3942" s="455">
        <f t="shared" ca="1" si="159"/>
        <v>3492904272475.8843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3492904272475.8843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14553767801.982851</v>
      </c>
      <c r="L3943" s="455">
        <f t="shared" ca="1" si="159"/>
        <v>3507458040277.8672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3507458040277.8672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14614408501.15778</v>
      </c>
      <c r="L3944" s="455">
        <f t="shared" ca="1" si="159"/>
        <v>3522072448779.0249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3522072448779.0249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14675301869.912601</v>
      </c>
      <c r="L3945" s="455">
        <f t="shared" ca="1" si="159"/>
        <v>3536747750648.9375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3536747750648.9375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14736448961.037239</v>
      </c>
      <c r="L3946" s="455">
        <f t="shared" ca="1" si="159"/>
        <v>3551484199609.9746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3551484199609.9746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14797850831.708227</v>
      </c>
      <c r="L3947" s="455">
        <f t="shared" ca="1" si="159"/>
        <v>3566282050441.6826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3566282050441.6826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14859508543.507011</v>
      </c>
      <c r="L3948" s="455">
        <f t="shared" ca="1" si="159"/>
        <v>3581141558985.1895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3581141558985.1895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14921423162.43829</v>
      </c>
      <c r="L3949" s="455">
        <f t="shared" ca="1" si="159"/>
        <v>3596062982147.6279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3596062982147.6279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14983595758.94845</v>
      </c>
      <c r="L3950" s="455">
        <f t="shared" ca="1" si="159"/>
        <v>3611046577906.5762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3611046577906.5762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15046027407.944067</v>
      </c>
      <c r="L3951" s="455">
        <f t="shared" ca="1" si="159"/>
        <v>3626092605314.52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3626092605314.52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15108719188.810497</v>
      </c>
      <c r="L3952" s="455">
        <f t="shared" ca="1" si="159"/>
        <v>3641201324503.3306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3641201324503.3306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15171672185.430544</v>
      </c>
      <c r="L3953" s="455">
        <f t="shared" ca="1" si="159"/>
        <v>3656372996688.7612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3656372996688.7612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15234887486.203171</v>
      </c>
      <c r="L3954" s="455">
        <f t="shared" ca="1" si="159"/>
        <v>3671607884174.9644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3671607884174.9644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15298366184.062351</v>
      </c>
      <c r="L3955" s="455">
        <f t="shared" ca="1" si="159"/>
        <v>3686906250359.0269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3686906250359.0269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15362109376.495945</v>
      </c>
      <c r="L3956" s="455">
        <f t="shared" ca="1" si="159"/>
        <v>3702268359735.5229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3702268359735.5229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15426118165.564676</v>
      </c>
      <c r="L3957" s="455">
        <f t="shared" ca="1" si="159"/>
        <v>3717694477901.0874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3717694477901.0874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15490393657.921198</v>
      </c>
      <c r="L3958" s="455">
        <f t="shared" ca="1" si="159"/>
        <v>3733184871559.0088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3733184871559.0088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15554936964.829201</v>
      </c>
      <c r="L3959" s="455">
        <f t="shared" ca="1" si="159"/>
        <v>3748739808523.8379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3748739808523.8379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15619749202.182655</v>
      </c>
      <c r="L3960" s="455">
        <f t="shared" ca="1" si="159"/>
        <v>3764359557726.0205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3764359557726.0205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15684831490.525085</v>
      </c>
      <c r="L3961" s="455">
        <f t="shared" ca="1" si="159"/>
        <v>3780044389216.5454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3780044389216.5454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15750184955.068937</v>
      </c>
      <c r="L3962" s="455">
        <f t="shared" ca="1" si="159"/>
        <v>3795794574171.6143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3795794574171.6143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15815810725.715057</v>
      </c>
      <c r="L3963" s="455">
        <f t="shared" ca="1" si="159"/>
        <v>3811610384897.3291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3811610384897.3291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15881709937.072205</v>
      </c>
      <c r="L3964" s="455">
        <f t="shared" ca="1" si="159"/>
        <v>3827492094834.4014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3827492094834.4014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15947883728.476669</v>
      </c>
      <c r="L3965" s="455">
        <f t="shared" ca="1" si="159"/>
        <v>3843439978562.8779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3843439978562.8779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16014333244.011992</v>
      </c>
      <c r="L3966" s="455">
        <f t="shared" ca="1" si="159"/>
        <v>3859454311806.8901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3859454311806.8901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16081059632.528709</v>
      </c>
      <c r="L3967" s="455">
        <f t="shared" ca="1" si="159"/>
        <v>3875535371439.4189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3875535371439.4189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16148064047.664244</v>
      </c>
      <c r="L3968" s="455">
        <f t="shared" ca="1" si="159"/>
        <v>3891683435487.083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3891683435487.083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16215347647.862846</v>
      </c>
      <c r="L3969" s="455">
        <f t="shared" ca="1" si="159"/>
        <v>3907898783134.9458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3907898783134.9458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16282911596.395607</v>
      </c>
      <c r="L3970" s="455">
        <f t="shared" ca="1" si="159"/>
        <v>3924181694731.3413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3924181694731.3413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16350757061.380587</v>
      </c>
      <c r="L3971" s="455">
        <f t="shared" ca="1" si="159"/>
        <v>3940532451792.7217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3940532451792.7217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16418885215.803009</v>
      </c>
      <c r="L3972" s="455">
        <f t="shared" ca="1" si="159"/>
        <v>3956951337008.5249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3956951337008.5249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16487297237.535521</v>
      </c>
      <c r="L3973" s="455">
        <f t="shared" ca="1" si="159"/>
        <v>3973438634246.0605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3973438634246.0605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16555994309.358585</v>
      </c>
      <c r="L3974" s="455">
        <f t="shared" ca="1" si="159"/>
        <v>3989994628555.4189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3989994628555.4189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16624977618.980911</v>
      </c>
      <c r="L3975" s="455">
        <f t="shared" ca="1" si="159"/>
        <v>4006619606174.3999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4006619606174.3999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16694248359.059999</v>
      </c>
      <c r="L3976" s="455">
        <f t="shared" ca="1" si="159"/>
        <v>4023313854533.46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4023313854533.46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16763807727.22275</v>
      </c>
      <c r="L3977" s="455">
        <f t="shared" ca="1" si="159"/>
        <v>4040077662260.6826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4040077662260.6826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16833656926.086176</v>
      </c>
      <c r="L3978" s="455">
        <f t="shared" ca="1" si="159"/>
        <v>4056911319186.7686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4056911319186.7686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16903797163.2782</v>
      </c>
      <c r="L3979" s="455">
        <f t="shared" ca="1" si="159"/>
        <v>4073815116350.0469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4073815116350.0469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16974229651.458529</v>
      </c>
      <c r="L3980" s="455">
        <f t="shared" ca="1" si="159"/>
        <v>4090789346001.5054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4090789346001.5054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17044955608.339605</v>
      </c>
      <c r="L3981" s="455">
        <f t="shared" ca="1" si="159"/>
        <v>4107834301609.8452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4107834301609.8452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17115976256.707687</v>
      </c>
      <c r="L3982" s="455">
        <f t="shared" ca="1" si="159"/>
        <v>4124950277866.5527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4124950277866.5527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17187292824.44397</v>
      </c>
      <c r="L3983" s="455">
        <f t="shared" ca="1" si="159"/>
        <v>4142137570690.9966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4142137570690.9966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17258906544.545818</v>
      </c>
      <c r="L3984" s="455">
        <f t="shared" ca="1" si="159"/>
        <v>4159396477235.5425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4159396477235.5425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17330818655.148094</v>
      </c>
      <c r="L3985" s="455">
        <f t="shared" ca="1" si="159"/>
        <v>4176727295890.6904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4176727295890.6904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17403030399.544544</v>
      </c>
      <c r="L3986" s="455">
        <f t="shared" ca="1" si="159"/>
        <v>4194130326290.2349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4194130326290.2349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17475543026.209309</v>
      </c>
      <c r="L3987" s="455">
        <f t="shared" ca="1" si="159"/>
        <v>4211605869316.4443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4211605869316.4443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17548357788.81852</v>
      </c>
      <c r="L3988" s="455">
        <f t="shared" ca="1" si="159"/>
        <v>4229154227105.2627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4229154227105.2627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17621475946.271927</v>
      </c>
      <c r="L3989" s="455">
        <f t="shared" ca="1" si="159"/>
        <v>4246775703051.5347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4246775703051.5347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17694898762.714729</v>
      </c>
      <c r="L3990" s="455">
        <f t="shared" ca="1" si="159"/>
        <v>4264470601814.2495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4264470601814.2495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17768627507.559372</v>
      </c>
      <c r="L3991" s="455">
        <f t="shared" ca="1" si="159"/>
        <v>4282239229321.8091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4282239229321.8091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17842663455.507538</v>
      </c>
      <c r="L3992" s="455">
        <f t="shared" ca="1" si="159"/>
        <v>4300081892777.3164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4300081892777.3164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17917007886.572151</v>
      </c>
      <c r="L3993" s="455">
        <f t="shared" ca="1" si="159"/>
        <v>4317998900663.8887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4317998900663.8887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17991662086.099537</v>
      </c>
      <c r="L3994" s="455">
        <f t="shared" ca="1" si="159"/>
        <v>4335990562749.9883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4335990562749.9883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18066627344.791618</v>
      </c>
      <c r="L3995" s="455">
        <f t="shared" ca="1" si="159"/>
        <v>4354057190094.7798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4354057190094.7798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18141904958.728249</v>
      </c>
      <c r="L3996" s="455">
        <f t="shared" ca="1" si="159"/>
        <v>4372199095053.5078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4372199095053.5078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18217496229.389614</v>
      </c>
      <c r="L3997" s="455">
        <f t="shared" ca="1" si="159"/>
        <v>4390416591282.8975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4390416591282.8975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18293402463.678738</v>
      </c>
      <c r="L3998" s="455">
        <f t="shared" ca="1" si="159"/>
        <v>4408709993746.5762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4408709993746.5762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18369624973.944069</v>
      </c>
      <c r="L3999" s="455">
        <f t="shared" ca="1" si="159"/>
        <v>4427079618720.5205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4427079618720.5205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18446165078.002167</v>
      </c>
      <c r="L4000" s="455">
        <f t="shared" ca="1" si="159"/>
        <v>4445525783798.5225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4445525783798.5225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18523024099.160511</v>
      </c>
      <c r="L4001" s="455">
        <f t="shared" ca="1" si="159"/>
        <v>4464048807897.6826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4464048807897.6826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18600203366.240345</v>
      </c>
      <c r="L4002" s="455">
        <f t="shared" ca="1" si="159"/>
        <v>4482649011263.9229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4482649011263.9229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18677704213.599678</v>
      </c>
      <c r="L4003" s="455">
        <f t="shared" ca="1" si="159"/>
        <v>4501326715477.5225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4501326715477.5225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18755527981.156342</v>
      </c>
      <c r="L4004" s="455">
        <f t="shared" ca="1" si="159"/>
        <v>4520082243458.6787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4520082243458.6787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18833676014.41116</v>
      </c>
      <c r="L4005" s="455">
        <f t="shared" ca="1" si="159"/>
        <v>4538915919473.0898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4538915919473.0898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18912149664.471207</v>
      </c>
      <c r="L4006" s="455">
        <f t="shared" ca="1" si="159"/>
        <v>4557828069137.5615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4557828069137.5615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18990950288.073174</v>
      </c>
      <c r="L4007" s="455">
        <f t="shared" ca="1" si="159"/>
        <v>4576819019425.6348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4576819019425.6348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19070079247.606812</v>
      </c>
      <c r="L4008" s="455">
        <f t="shared" ca="1" si="159"/>
        <v>4595889098673.2412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4595889098673.2412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19149537911.138504</v>
      </c>
      <c r="L4009" s="455">
        <f t="shared" ca="1" si="159"/>
        <v>4615038636584.3799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4615038636584.3799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19229327652.434917</v>
      </c>
      <c r="L4010" s="455">
        <f t="shared" ca="1" si="159"/>
        <v>4634267964236.8145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4634267964236.8145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19309449850.986725</v>
      </c>
      <c r="L4011" s="455">
        <f t="shared" ca="1" si="159"/>
        <v>4653577414087.8008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4653577414087.8008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19389905892.032501</v>
      </c>
      <c r="L4012" s="455">
        <f t="shared" ca="1" si="159"/>
        <v>4672967319979.833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4672967319979.833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19470697166.582638</v>
      </c>
      <c r="L4013" s="455">
        <f t="shared" ca="1" si="159"/>
        <v>4692438017146.416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4692438017146.416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19551825071.443401</v>
      </c>
      <c r="L4014" s="455">
        <f t="shared" ca="1" si="159"/>
        <v>4711989842217.8594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4711989842217.8594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19633291009.241081</v>
      </c>
      <c r="L4015" s="455">
        <f t="shared" ca="1" si="159"/>
        <v>4731623133227.1006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4731623133227.1006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19715096388.446251</v>
      </c>
      <c r="L4016" s="455">
        <f t="shared" ca="1" si="159"/>
        <v>4751338229615.5469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4751338229615.5469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19797242623.398113</v>
      </c>
      <c r="L4017" s="455">
        <f t="shared" ca="1" si="159"/>
        <v>4771135472238.9453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4771135472238.9453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19879731134.328938</v>
      </c>
      <c r="L4018" s="455">
        <f t="shared" ca="1" si="159"/>
        <v>4791015203373.2744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4791015203373.2744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19962563347.388641</v>
      </c>
      <c r="L4019" s="455">
        <f t="shared" ca="1" si="159"/>
        <v>4810977766720.6631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4810977766720.6631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20045740694.66943</v>
      </c>
      <c r="L4020" s="455">
        <f t="shared" ca="1" si="159"/>
        <v>4831023507415.332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4831023507415.332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20129264614.230549</v>
      </c>
      <c r="L4021" s="455">
        <f t="shared" ca="1" si="159"/>
        <v>4851152772029.5625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4851152772029.5625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20213136550.123177</v>
      </c>
      <c r="L4022" s="455">
        <f t="shared" ca="1" si="159"/>
        <v>4871365908579.6855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4871365908579.6855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20297357952.415356</v>
      </c>
      <c r="L4023" s="455">
        <f t="shared" ca="1" si="159"/>
        <v>4891663266532.1006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4891663266532.1006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20381930277.217087</v>
      </c>
      <c r="L4024" s="455">
        <f t="shared" ca="1" si="159"/>
        <v>4912045196809.3174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4912045196809.3174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20466854986.70549</v>
      </c>
      <c r="L4025" s="455">
        <f t="shared" ca="1" si="159"/>
        <v>4932512051796.0225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4932512051796.0225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20552133549.150093</v>
      </c>
      <c r="L4026" s="455">
        <f t="shared" ca="1" si="159"/>
        <v>4953064185345.1729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4953064185345.1729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20637767438.938221</v>
      </c>
      <c r="L4027" s="455">
        <f t="shared" ca="1" si="159"/>
        <v>4973701952784.1113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4973701952784.1113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20723758136.600464</v>
      </c>
      <c r="L4028" s="455">
        <f t="shared" ca="1" si="159"/>
        <v>4994425710920.7119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4994425710920.7119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20810107128.8363</v>
      </c>
      <c r="L4029" s="455">
        <f t="shared" ca="1" si="159"/>
        <v>5015235818049.5479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5015235818049.5479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20896815908.539783</v>
      </c>
      <c r="L4030" s="455">
        <f t="shared" ca="1" si="159"/>
        <v>5036132633958.0879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5036132633958.0879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20983885974.825367</v>
      </c>
      <c r="L4031" s="455">
        <f t="shared" ca="1" si="159"/>
        <v>5057116519932.9131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5057116519932.9131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21071318833.053802</v>
      </c>
      <c r="L4032" s="455">
        <f t="shared" ca="1" si="159"/>
        <v>5078187838765.9668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5078187838765.9668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21159115994.858196</v>
      </c>
      <c r="L4033" s="455">
        <f t="shared" ca="1" si="159"/>
        <v>5099346954760.8252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5099346954760.8252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21247278978.170105</v>
      </c>
      <c r="L4034" s="455">
        <f t="shared" ca="1" si="159"/>
        <v>5120594233738.9951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5120594233738.9951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21335809307.245811</v>
      </c>
      <c r="L4035" s="455">
        <f t="shared" ca="1" si="159"/>
        <v>5141930043046.2412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5141930043046.2412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21424708512.692673</v>
      </c>
      <c r="L4036" s="455">
        <f t="shared" ca="1" si="159"/>
        <v>5163354751558.9336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5163354751558.9336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21513978131.495556</v>
      </c>
      <c r="L4037" s="455">
        <f t="shared" ca="1" si="159"/>
        <v>5184868729690.4287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5184868729690.4287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21603619707.043453</v>
      </c>
      <c r="L4038" s="455">
        <f t="shared" ca="1" si="159"/>
        <v>5206472349397.4717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5206472349397.4717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21693634789.156132</v>
      </c>
      <c r="L4039" s="455">
        <f t="shared" ca="1" si="159"/>
        <v>5228165984186.6279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5228165984186.6279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21784024934.11095</v>
      </c>
      <c r="L4040" s="455">
        <f t="shared" ca="1" si="159"/>
        <v>5249950009120.7393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5249950009120.7393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21874791704.669746</v>
      </c>
      <c r="L4041" s="455">
        <f t="shared" ca="1" si="159"/>
        <v>5271824800825.4092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5271824800825.4092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21965936670.105873</v>
      </c>
      <c r="L4042" s="455">
        <f t="shared" ca="1" si="159"/>
        <v>5293790737495.5146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5293790737495.5146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22057461406.231312</v>
      </c>
      <c r="L4043" s="455">
        <f t="shared" ca="1" si="159"/>
        <v>5315848198901.7461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5315848198901.7461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22149367495.423943</v>
      </c>
      <c r="L4044" s="455">
        <f t="shared" ca="1" si="159"/>
        <v>5337997566397.1699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5337997566397.1699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22241656526.654873</v>
      </c>
      <c r="L4045" s="455">
        <f t="shared" ca="1" si="159"/>
        <v>5360239222923.8252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5360239222923.8252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22334330095.515938</v>
      </c>
      <c r="L4046" s="455">
        <f t="shared" ca="1" si="159"/>
        <v>5382573553019.3408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5382573553019.3408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22427389804.247253</v>
      </c>
      <c r="L4047" s="455">
        <f t="shared" ca="1" si="159"/>
        <v>5405000942823.5879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5405000942823.5879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22520837261.76495</v>
      </c>
      <c r="L4048" s="455">
        <f t="shared" ca="1" si="159"/>
        <v>5427521780085.3525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5427521780085.3525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22614674083.688969</v>
      </c>
      <c r="L4049" s="455">
        <f t="shared" ca="1" si="159"/>
        <v>5450136454169.042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5450136454169.042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22708901892.37101</v>
      </c>
      <c r="L4050" s="455">
        <f t="shared" ca="1" si="159"/>
        <v>5472845356061.4131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5472845356061.4131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22803522316.922554</v>
      </c>
      <c r="L4051" s="455">
        <f t="shared" ca="1" si="159"/>
        <v>5495648878378.3359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5495648878378.3359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22898536993.243065</v>
      </c>
      <c r="L4052" s="455">
        <f t="shared" ca="1" si="159"/>
        <v>5518547415371.5791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5518547415371.5791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22993947564.048244</v>
      </c>
      <c r="L4053" s="455">
        <f t="shared" ca="1" si="159"/>
        <v>5541541362935.627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5541541362935.627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23089755678.898445</v>
      </c>
      <c r="L4054" s="455">
        <f t="shared" ca="1" si="159"/>
        <v>5564631118614.5254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5564631118614.5254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23185962994.227188</v>
      </c>
      <c r="L4055" s="455">
        <f t="shared" ca="1" si="159"/>
        <v>5587817081608.7529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5587817081608.7529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23282571173.369804</v>
      </c>
      <c r="L4056" s="455">
        <f t="shared" ca="1" si="159"/>
        <v>5611099652782.123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5611099652782.123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23379581886.592178</v>
      </c>
      <c r="L4057" s="455">
        <f t="shared" ca="1" si="159"/>
        <v>5634479234668.7148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5634479234668.7148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23476996811.119644</v>
      </c>
      <c r="L4058" s="455">
        <f t="shared" ca="1" si="159"/>
        <v>5657956231479.835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5657956231479.835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23574817631.165977</v>
      </c>
      <c r="L4059" s="455">
        <f t="shared" ca="1" si="159"/>
        <v>5681531049111.001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5681531049111.001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23673046037.962505</v>
      </c>
      <c r="L4060" s="455">
        <f t="shared" ca="1" si="159"/>
        <v>5705204095148.9639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5705204095148.9639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23771683729.78735</v>
      </c>
      <c r="L4061" s="455">
        <f t="shared" ca="1" si="159"/>
        <v>5728975778878.751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5728975778878.751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23870732411.994797</v>
      </c>
      <c r="L4062" s="455">
        <f t="shared" ca="1" si="159"/>
        <v>5752846511290.7461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5752846511290.7461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23970193797.044777</v>
      </c>
      <c r="L4063" s="455">
        <f t="shared" ca="1" si="159"/>
        <v>5776816705087.791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5776816705087.791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24070069604.532463</v>
      </c>
      <c r="L4064" s="455">
        <f t="shared" ca="1" si="159"/>
        <v>5800886774692.3232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5800886774692.3232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24170361561.218014</v>
      </c>
      <c r="L4065" s="455">
        <f t="shared" ca="1" si="159"/>
        <v>5825057136253.541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5825057136253.541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24271071401.056419</v>
      </c>
      <c r="L4066" s="455">
        <f t="shared" ca="1" si="159"/>
        <v>5849328207654.5977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5849328207654.5977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24372200865.227489</v>
      </c>
      <c r="L4067" s="455">
        <f t="shared" ca="1" si="159"/>
        <v>5873700408519.8252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5873700408519.8252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24473751702.165939</v>
      </c>
      <c r="L4068" s="455">
        <f t="shared" ca="1" si="159"/>
        <v>5898174160221.9912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5898174160221.9912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24575725667.591629</v>
      </c>
      <c r="L4069" s="455">
        <f t="shared" ca="1" si="159"/>
        <v>5922749885889.583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5922749885889.583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24678124524.539928</v>
      </c>
      <c r="L4070" s="455">
        <f t="shared" ca="1" si="159"/>
        <v>5947428010414.123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5947428010414.123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24780950043.392178</v>
      </c>
      <c r="L4071" s="455">
        <f t="shared" ca="1" si="159"/>
        <v>5972208960457.5156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5972208960457.5156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24884204001.906315</v>
      </c>
      <c r="L4072" s="455">
        <f t="shared" ca="1" si="159"/>
        <v>5997093164459.4219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5997093164459.4219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24987888185.247589</v>
      </c>
      <c r="L4073" s="455">
        <f t="shared" ca="1" si="159"/>
        <v>6022081052644.6699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6022081052644.6699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25092004386.019459</v>
      </c>
      <c r="L4074" s="455">
        <f t="shared" ca="1" si="159"/>
        <v>6047173057030.6895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6047173057030.6895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25196554404.29454</v>
      </c>
      <c r="L4075" s="455">
        <f t="shared" ca="1" si="159"/>
        <v>6072369611434.9844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6072369611434.9844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25301540047.645767</v>
      </c>
      <c r="L4076" s="455">
        <f t="shared" ca="1" si="159"/>
        <v>6097671151482.6299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6097671151482.6299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25406963131.177624</v>
      </c>
      <c r="L4077" s="455">
        <f t="shared" ca="1" si="159"/>
        <v>6123078114613.8076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6123078114613.8076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25512825477.557533</v>
      </c>
      <c r="L4078" s="455">
        <f t="shared" ca="1" si="159"/>
        <v>6148590940091.3652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6148590940091.3652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25619128917.047356</v>
      </c>
      <c r="L4079" s="455">
        <f t="shared" ca="1" si="159"/>
        <v>6174210069008.4121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6174210069008.4121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25725875287.535049</v>
      </c>
      <c r="L4080" s="455">
        <f t="shared" ca="1" si="159"/>
        <v>6199935944295.9473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6199935944295.9473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25833066434.566448</v>
      </c>
      <c r="L4081" s="455">
        <f t="shared" ca="1" si="159"/>
        <v>6225769010730.5137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6225769010730.5137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25940704211.37714</v>
      </c>
      <c r="L4082" s="455">
        <f t="shared" ca="1" si="159"/>
        <v>6251709714941.8906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6251709714941.8906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26048790478.924545</v>
      </c>
      <c r="L4083" s="455">
        <f t="shared" ca="1" si="159"/>
        <v>6277758505420.8154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6277758505420.8154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26157327105.920063</v>
      </c>
      <c r="L4084" s="455">
        <f t="shared" ca="1" si="159"/>
        <v>6303915832526.7354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6303915832526.7354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26266315968.861397</v>
      </c>
      <c r="L4085" s="455">
        <f t="shared" ca="1" si="159"/>
        <v>6330182148495.5967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6330182148495.5967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26375758952.064987</v>
      </c>
      <c r="L4086" s="455">
        <f t="shared" ca="1" si="159"/>
        <v>6356557907447.6621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6356557907447.6621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26485657947.698593</v>
      </c>
      <c r="L4087" s="455">
        <f t="shared" ca="1" si="159"/>
        <v>6383043565395.3604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6383043565395.3604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26596014855.814003</v>
      </c>
      <c r="L4088" s="455">
        <f t="shared" ref="L4088:L4342" ca="1" si="164">I4088-J4088+K4088</f>
        <v>6409639580251.1748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6409639580251.1748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26706831584.379894</v>
      </c>
      <c r="L4089" s="455">
        <f t="shared" ca="1" si="164"/>
        <v>6436346411835.5547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6436346411835.5547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26818110049.314812</v>
      </c>
      <c r="L4090" s="455">
        <f t="shared" ca="1" si="164"/>
        <v>6463164521884.8691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6463164521884.8691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26929852174.520287</v>
      </c>
      <c r="L4091" s="455">
        <f t="shared" ca="1" si="164"/>
        <v>6490094374059.3896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6490094374059.3896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27042059891.914124</v>
      </c>
      <c r="L4092" s="455">
        <f t="shared" ca="1" si="164"/>
        <v>6517136433951.3037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6517136433951.3037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27154735141.463764</v>
      </c>
      <c r="L4093" s="455">
        <f t="shared" ca="1" si="164"/>
        <v>6544291169092.7676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6544291169092.7676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27267879871.219864</v>
      </c>
      <c r="L4094" s="455">
        <f t="shared" ca="1" si="164"/>
        <v>6571559048963.9873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6571559048963.9873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27381496037.349945</v>
      </c>
      <c r="L4095" s="455">
        <f t="shared" ca="1" si="164"/>
        <v>6598940545001.3369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6598940545001.3369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27495585604.172237</v>
      </c>
      <c r="L4096" s="455">
        <f t="shared" ca="1" si="164"/>
        <v>6626436130605.5088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6626436130605.5088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27610150544.189621</v>
      </c>
      <c r="L4097" s="455">
        <f t="shared" ca="1" si="164"/>
        <v>6654046281149.6982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6654046281149.6982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27725192838.123741</v>
      </c>
      <c r="L4098" s="455">
        <f t="shared" ca="1" si="164"/>
        <v>6681771473987.8223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6681771473987.8223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27840714474.949261</v>
      </c>
      <c r="L4099" s="455">
        <f t="shared" ca="1" si="164"/>
        <v>6709612188462.7715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6709612188462.7715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27956717451.928215</v>
      </c>
      <c r="L4100" s="455">
        <f t="shared" ca="1" si="164"/>
        <v>6737568905914.6992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6737568905914.6992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28073203774.644581</v>
      </c>
      <c r="L4101" s="455">
        <f t="shared" ca="1" si="164"/>
        <v>6765642109689.3438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6765642109689.3438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28190175457.038933</v>
      </c>
      <c r="L4102" s="455">
        <f t="shared" ca="1" si="164"/>
        <v>6793832285146.3828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6793832285146.3828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28307634521.44326</v>
      </c>
      <c r="L4103" s="455">
        <f t="shared" ca="1" si="164"/>
        <v>6822139919667.8262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6822139919667.8262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28425582998.61594</v>
      </c>
      <c r="L4104" s="455">
        <f t="shared" ca="1" si="164"/>
        <v>6850565502666.4424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6850565502666.4424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28544022927.776844</v>
      </c>
      <c r="L4105" s="455">
        <f t="shared" ca="1" si="164"/>
        <v>6879109525594.2188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6879109525594.2188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28662956356.642578</v>
      </c>
      <c r="L4106" s="455">
        <f t="shared" ca="1" si="164"/>
        <v>6907772481950.8613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6907772481950.8613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28782385341.461918</v>
      </c>
      <c r="L4107" s="455">
        <f t="shared" ca="1" si="164"/>
        <v>6936554867292.3232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6936554867292.3232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28902311947.051346</v>
      </c>
      <c r="L4108" s="455">
        <f t="shared" ca="1" si="164"/>
        <v>6965457179239.375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6965457179239.375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29022738246.83073</v>
      </c>
      <c r="L4109" s="455">
        <f t="shared" ca="1" si="164"/>
        <v>6994479917486.2061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6994479917486.2061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29143666322.859192</v>
      </c>
      <c r="L4110" s="455">
        <f t="shared" ca="1" si="164"/>
        <v>7023623583809.0654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7023623583809.0654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29265098265.871105</v>
      </c>
      <c r="L4111" s="455">
        <f t="shared" ca="1" si="164"/>
        <v>7052888682074.9365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7052888682074.9365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29387036175.312229</v>
      </c>
      <c r="L4112" s="455">
        <f t="shared" ca="1" si="164"/>
        <v>7082275718250.249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7082275718250.249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29509482159.376041</v>
      </c>
      <c r="L4113" s="455">
        <f t="shared" ca="1" si="164"/>
        <v>7111785200409.625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7111785200409.625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29632438335.040104</v>
      </c>
      <c r="L4114" s="455">
        <f t="shared" ca="1" si="164"/>
        <v>7141417638744.665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7141417638744.665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29755906828.102772</v>
      </c>
      <c r="L4115" s="455">
        <f t="shared" ca="1" si="164"/>
        <v>7171173545572.7676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7171173545572.7676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29879889773.219864</v>
      </c>
      <c r="L4116" s="455">
        <f t="shared" ca="1" si="164"/>
        <v>7201053435345.9873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7201053435345.9873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30004389313.941612</v>
      </c>
      <c r="L4117" s="455">
        <f t="shared" ca="1" si="164"/>
        <v>7231057824659.9287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7231057824659.9287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30129407602.749702</v>
      </c>
      <c r="L4118" s="455">
        <f t="shared" ca="1" si="164"/>
        <v>7261187232262.6787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7261187232262.6787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30254946801.094494</v>
      </c>
      <c r="L4119" s="455">
        <f t="shared" ca="1" si="164"/>
        <v>7291442179063.7734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7291442179063.7734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30381009079.432384</v>
      </c>
      <c r="L4120" s="455">
        <f t="shared" ca="1" si="164"/>
        <v>7321823188143.2061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7321823188143.2061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30507596617.263359</v>
      </c>
      <c r="L4121" s="455">
        <f t="shared" ca="1" si="164"/>
        <v>7352330784760.4697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7352330784760.4697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30634711603.168621</v>
      </c>
      <c r="L4122" s="455">
        <f t="shared" ca="1" si="164"/>
        <v>7382965496363.6387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7382965496363.6387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30762356234.848495</v>
      </c>
      <c r="L4123" s="455">
        <f t="shared" ca="1" si="164"/>
        <v>7413727852598.4873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7413727852598.4873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30890532719.160362</v>
      </c>
      <c r="L4124" s="455">
        <f t="shared" ca="1" si="164"/>
        <v>7444618385317.6475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7444618385317.6475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31019243272.156864</v>
      </c>
      <c r="L4125" s="455">
        <f t="shared" ca="1" si="164"/>
        <v>7475637628589.8047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7475637628589.8047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31148490119.12418</v>
      </c>
      <c r="L4126" s="455">
        <f t="shared" ca="1" si="164"/>
        <v>7506786118708.9287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7506786118708.9287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31278275494.620537</v>
      </c>
      <c r="L4127" s="455">
        <f t="shared" ca="1" si="164"/>
        <v>7538064394203.5488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7538064394203.5488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31408601642.514786</v>
      </c>
      <c r="L4128" s="455">
        <f t="shared" ca="1" si="164"/>
        <v>7569472995846.0635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7569472995846.0635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31539470816.025261</v>
      </c>
      <c r="L4129" s="455">
        <f t="shared" ca="1" si="164"/>
        <v>7601012466662.0889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7601012466662.0889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31670885277.758698</v>
      </c>
      <c r="L4130" s="455">
        <f t="shared" ca="1" si="164"/>
        <v>7632683351939.8477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7632683351939.8477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31802847299.749359</v>
      </c>
      <c r="L4131" s="455">
        <f t="shared" ca="1" si="164"/>
        <v>7664486199239.5967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7664486199239.5967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31935359163.498318</v>
      </c>
      <c r="L4132" s="455">
        <f t="shared" ca="1" si="164"/>
        <v>7696421558403.0947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7696421558403.0947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32068423160.012894</v>
      </c>
      <c r="L4133" s="455">
        <f t="shared" ca="1" si="164"/>
        <v>7728489981563.1074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7728489981563.1074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32202041589.846275</v>
      </c>
      <c r="L4134" s="455">
        <f t="shared" ca="1" si="164"/>
        <v>7760692023152.9541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7760692023152.9541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32336216763.13731</v>
      </c>
      <c r="L4135" s="455">
        <f t="shared" ca="1" si="164"/>
        <v>7793028239916.0918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7793028239916.0918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32470950999.650379</v>
      </c>
      <c r="L4136" s="455">
        <f t="shared" ca="1" si="164"/>
        <v>7825499190915.7422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7825499190915.7422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32606246628.815586</v>
      </c>
      <c r="L4137" s="455">
        <f t="shared" ca="1" si="164"/>
        <v>7858105437544.5576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7858105437544.5576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32742105989.76899</v>
      </c>
      <c r="L4138" s="455">
        <f t="shared" ca="1" si="164"/>
        <v>7890847543534.3262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7890847543534.3262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32878531431.393024</v>
      </c>
      <c r="L4139" s="455">
        <f t="shared" ca="1" si="164"/>
        <v>7923726074965.7188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7923726074965.7188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33015525312.357166</v>
      </c>
      <c r="L4140" s="455">
        <f t="shared" ca="1" si="164"/>
        <v>7956741600278.0762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7956741600278.0762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33153090001.158653</v>
      </c>
      <c r="L4141" s="455">
        <f t="shared" ca="1" si="164"/>
        <v>7989894690279.2344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7989894690279.2344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33291227876.163475</v>
      </c>
      <c r="L4142" s="455">
        <f t="shared" ca="1" si="164"/>
        <v>8023185918155.3975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8023185918155.3975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33429941325.647488</v>
      </c>
      <c r="L4143" s="455">
        <f t="shared" ca="1" si="164"/>
        <v>8056615859481.0449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8056615859481.0449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33569232747.837681</v>
      </c>
      <c r="L4144" s="455">
        <f t="shared" ca="1" si="164"/>
        <v>8090185092228.8828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8090185092228.8828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33709104550.953678</v>
      </c>
      <c r="L4145" s="455">
        <f t="shared" ca="1" si="164"/>
        <v>8123894196779.8369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8123894196779.8369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33849559153.249321</v>
      </c>
      <c r="L4146" s="455">
        <f t="shared" ca="1" si="164"/>
        <v>8157743755933.0859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8157743755933.0859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33990598983.05452</v>
      </c>
      <c r="L4147" s="455">
        <f t="shared" ca="1" si="164"/>
        <v>8191734354916.1406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8191734354916.1406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34132226478.817253</v>
      </c>
      <c r="L4148" s="455">
        <f t="shared" ca="1" si="164"/>
        <v>8225866581394.958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8225866581394.958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34274444089.145653</v>
      </c>
      <c r="L4149" s="455">
        <f t="shared" ca="1" si="164"/>
        <v>8260141025484.1035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8260141025484.1035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34417254272.850433</v>
      </c>
      <c r="L4150" s="455">
        <f t="shared" ca="1" si="164"/>
        <v>8294558279756.9541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8294558279756.9541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34560659498.987305</v>
      </c>
      <c r="L4151" s="455">
        <f t="shared" ca="1" si="164"/>
        <v>8329118939255.9414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8329118939255.9414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34704662246.899757</v>
      </c>
      <c r="L4152" s="455">
        <f t="shared" ca="1" si="164"/>
        <v>8363823601502.8408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8363823601502.8408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34849265006.261833</v>
      </c>
      <c r="L4153" s="455">
        <f t="shared" ca="1" si="164"/>
        <v>8398672866509.1025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8398672866509.1025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34994470277.121254</v>
      </c>
      <c r="L4154" s="455">
        <f t="shared" ca="1" si="164"/>
        <v>8433667336786.2236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8433667336786.2236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35140280569.942596</v>
      </c>
      <c r="L4155" s="455">
        <f t="shared" ca="1" si="164"/>
        <v>8468807617356.166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8468807617356.166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35286698405.650696</v>
      </c>
      <c r="L4156" s="455">
        <f t="shared" ca="1" si="164"/>
        <v>8504094315761.8164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8504094315761.8164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35433726315.67424</v>
      </c>
      <c r="L4157" s="455">
        <f t="shared" ca="1" si="164"/>
        <v>8539528042077.4902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8539528042077.4902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35581366841.98954</v>
      </c>
      <c r="L4158" s="455">
        <f t="shared" ca="1" si="164"/>
        <v>8575109408919.4795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8575109408919.4795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35729622537.164497</v>
      </c>
      <c r="L4159" s="455">
        <f t="shared" ca="1" si="164"/>
        <v>8610839031456.6436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8610839031456.6436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35878495964.402679</v>
      </c>
      <c r="L4160" s="455">
        <f t="shared" ca="1" si="164"/>
        <v>8646717527421.0459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8646717527421.0459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36027989697.587685</v>
      </c>
      <c r="L4161" s="455">
        <f t="shared" ca="1" si="164"/>
        <v>8682745517118.6338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8682745517118.6338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36178106321.327637</v>
      </c>
      <c r="L4162" s="455">
        <f t="shared" ca="1" si="164"/>
        <v>8718923623439.9609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8718923623439.9609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36328848430.99984</v>
      </c>
      <c r="L4163" s="455">
        <f t="shared" ca="1" si="164"/>
        <v>8755252471870.9609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8755252471870.9609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36480218632.79567</v>
      </c>
      <c r="L4164" s="455">
        <f t="shared" ca="1" si="164"/>
        <v>8791732690503.7568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8791732690503.7568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36632219543.765656</v>
      </c>
      <c r="L4165" s="455">
        <f t="shared" ca="1" si="164"/>
        <v>8828364910047.5234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8828364910047.5234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36784853791.864677</v>
      </c>
      <c r="L4166" s="455">
        <f t="shared" ca="1" si="164"/>
        <v>8865149763839.3887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8865149763839.3887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36938124015.997452</v>
      </c>
      <c r="L4167" s="455">
        <f t="shared" ca="1" si="164"/>
        <v>8902087887855.3867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8902087887855.3867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37092032866.06411</v>
      </c>
      <c r="L4168" s="455">
        <f t="shared" ca="1" si="164"/>
        <v>8939179920721.4512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8939179920721.4512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37246583003.006042</v>
      </c>
      <c r="L4169" s="455">
        <f t="shared" ca="1" si="164"/>
        <v>8976426503724.457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8976426503724.457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37401777098.851906</v>
      </c>
      <c r="L4170" s="455">
        <f t="shared" ca="1" si="164"/>
        <v>9013828280823.3086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9013828280823.3086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37557617836.763786</v>
      </c>
      <c r="L4171" s="455">
        <f t="shared" ca="1" si="164"/>
        <v>9051385898660.0723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9051385898660.0723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37714107911.083633</v>
      </c>
      <c r="L4172" s="455">
        <f t="shared" ca="1" si="164"/>
        <v>9089100006571.1563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9089100006571.1563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37871250027.379814</v>
      </c>
      <c r="L4173" s="455">
        <f t="shared" ca="1" si="164"/>
        <v>9126971256598.5352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9126971256598.5352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38029046902.493896</v>
      </c>
      <c r="L4174" s="455">
        <f t="shared" ca="1" si="164"/>
        <v>9165000303501.0293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9165000303501.0293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38187501264.587624</v>
      </c>
      <c r="L4175" s="455">
        <f t="shared" ca="1" si="164"/>
        <v>9203187804765.6172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9203187804765.6172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38346615853.190071</v>
      </c>
      <c r="L4176" s="455">
        <f t="shared" ca="1" si="164"/>
        <v>9241534420618.8066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9241534420618.8066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38506393419.245026</v>
      </c>
      <c r="L4177" s="455">
        <f t="shared" ca="1" si="164"/>
        <v>9280040814038.0508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9280040814038.0508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38666836725.158546</v>
      </c>
      <c r="L4178" s="455">
        <f t="shared" ca="1" si="164"/>
        <v>9318707650763.209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9318707650763.209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38827948544.846703</v>
      </c>
      <c r="L4179" s="455">
        <f t="shared" ca="1" si="164"/>
        <v>9357535599308.0566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9357535599308.0566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38989731663.783569</v>
      </c>
      <c r="L4180" s="455">
        <f t="shared" ca="1" si="164"/>
        <v>9396525330971.8398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9396525330971.8398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39152188879.049332</v>
      </c>
      <c r="L4181" s="455">
        <f t="shared" ca="1" si="164"/>
        <v>9435677519850.8887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9435677519850.8887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39315322999.3787</v>
      </c>
      <c r="L4182" s="455">
        <f t="shared" ca="1" si="164"/>
        <v>9474992842850.2676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9474992842850.2676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39479136845.20945</v>
      </c>
      <c r="L4183" s="455">
        <f t="shared" ca="1" si="164"/>
        <v>9514471979695.4766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9514471979695.4766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39643633248.731155</v>
      </c>
      <c r="L4184" s="455">
        <f t="shared" ca="1" si="164"/>
        <v>9554115612944.207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9554115612944.207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39808815053.934196</v>
      </c>
      <c r="L4185" s="455">
        <f t="shared" ca="1" si="164"/>
        <v>9593924427998.1406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9593924427998.1406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39974685116.65892</v>
      </c>
      <c r="L4186" s="455">
        <f t="shared" ca="1" si="164"/>
        <v>9633899113114.7988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9633899113114.7988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40141246304.644997</v>
      </c>
      <c r="L4187" s="455">
        <f t="shared" ca="1" si="164"/>
        <v>9674040359419.4434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9674040359419.4434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40308501497.581017</v>
      </c>
      <c r="L4188" s="455">
        <f t="shared" ca="1" si="164"/>
        <v>9714348860917.0234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9714348860917.0234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40476453587.154266</v>
      </c>
      <c r="L4189" s="455">
        <f t="shared" ca="1" si="164"/>
        <v>9754825314504.1777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9754825314504.1777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40645105477.100739</v>
      </c>
      <c r="L4190" s="455">
        <f t="shared" ca="1" si="164"/>
        <v>9795470419981.2793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9795470419981.2793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40814460083.255333</v>
      </c>
      <c r="L4191" s="455">
        <f t="shared" ca="1" si="164"/>
        <v>9836284880064.5352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9836284880064.5352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40984520333.602226</v>
      </c>
      <c r="L4192" s="455">
        <f t="shared" ca="1" si="164"/>
        <v>9877269400398.1367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9877269400398.1367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41155289168.325569</v>
      </c>
      <c r="L4193" s="455">
        <f t="shared" ca="1" si="164"/>
        <v>9918424689566.4629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9918424689566.4629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41326769539.86026</v>
      </c>
      <c r="L4194" s="455">
        <f t="shared" ca="1" si="164"/>
        <v>9959751459106.3223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9959751459106.3223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41498964412.943008</v>
      </c>
      <c r="L4195" s="455">
        <f t="shared" ca="1" si="164"/>
        <v>10001250423519.266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10001250423519.266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41671876764.663605</v>
      </c>
      <c r="L4196" s="455">
        <f t="shared" ca="1" si="164"/>
        <v>10042922300283.93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10042922300283.93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41845509584.516373</v>
      </c>
      <c r="L4197" s="455">
        <f t="shared" ca="1" si="164"/>
        <v>10084767809868.445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10084767809868.445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42019865874.451859</v>
      </c>
      <c r="L4198" s="455">
        <f t="shared" ca="1" si="164"/>
        <v>10126787675742.896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10126787675742.896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42194948648.928734</v>
      </c>
      <c r="L4199" s="455">
        <f t="shared" ca="1" si="164"/>
        <v>10168982624391.826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10168982624391.826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42370760934.965942</v>
      </c>
      <c r="L4200" s="455">
        <f t="shared" ca="1" si="164"/>
        <v>10211353385326.793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10211353385326.793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42547305772.194969</v>
      </c>
      <c r="L4201" s="455">
        <f t="shared" ca="1" si="164"/>
        <v>10253900691098.988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10253900691098.988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42724586212.912453</v>
      </c>
      <c r="L4202" s="455">
        <f t="shared" ca="1" si="164"/>
        <v>10296625277311.9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10296625277311.9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42902605322.132919</v>
      </c>
      <c r="L4203" s="455">
        <f t="shared" ca="1" si="164"/>
        <v>10339527882634.033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10339527882634.033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43081366177.641808</v>
      </c>
      <c r="L4204" s="455">
        <f t="shared" ca="1" si="164"/>
        <v>10382609248811.676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10382609248811.676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43260871870.048645</v>
      </c>
      <c r="L4205" s="455">
        <f t="shared" ca="1" si="164"/>
        <v>10425870120681.725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10425870120681.725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43441125502.840515</v>
      </c>
      <c r="L4206" s="455">
        <f t="shared" ca="1" si="164"/>
        <v>10469311246184.564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10469311246184.564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43622130192.435684</v>
      </c>
      <c r="L4207" s="455">
        <f t="shared" ca="1" si="164"/>
        <v>10512933376377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10512933376377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43803889068.237503</v>
      </c>
      <c r="L4208" s="455">
        <f t="shared" ca="1" si="164"/>
        <v>10556737265445.238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10556737265445.238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43986405272.688492</v>
      </c>
      <c r="L4209" s="455">
        <f t="shared" ca="1" si="164"/>
        <v>10600723670717.928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10600723670717.928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44169681961.324699</v>
      </c>
      <c r="L4210" s="455">
        <f t="shared" ca="1" si="164"/>
        <v>10644893352679.252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10644893352679.252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44353722302.830215</v>
      </c>
      <c r="L4211" s="455">
        <f t="shared" ca="1" si="164"/>
        <v>10689247074982.082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10689247074982.082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44538529479.09201</v>
      </c>
      <c r="L4212" s="455">
        <f t="shared" ca="1" si="164"/>
        <v>10733785604461.174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10733785604461.174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44724106685.25489</v>
      </c>
      <c r="L4213" s="455">
        <f t="shared" ca="1" si="164"/>
        <v>10778509711146.43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10778509711146.43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44910457129.776787</v>
      </c>
      <c r="L4214" s="455">
        <f t="shared" ca="1" si="164"/>
        <v>10823420168276.207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10823420168276.207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45097584034.484192</v>
      </c>
      <c r="L4215" s="455">
        <f t="shared" ca="1" si="164"/>
        <v>10868517752310.691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10868517752310.691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45285490634.627884</v>
      </c>
      <c r="L4216" s="455">
        <f t="shared" ca="1" si="164"/>
        <v>10913803242945.318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10913803242945.318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45474180178.938828</v>
      </c>
      <c r="L4217" s="455">
        <f t="shared" ca="1" si="164"/>
        <v>10959277423124.258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10959277423124.258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45663655929.68441</v>
      </c>
      <c r="L4218" s="455">
        <f t="shared" ca="1" si="164"/>
        <v>11004941079053.941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11004941079053.941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45853921162.724754</v>
      </c>
      <c r="L4219" s="455">
        <f t="shared" ca="1" si="164"/>
        <v>11050795000216.666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11050795000216.666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46044979167.569443</v>
      </c>
      <c r="L4220" s="455">
        <f t="shared" ca="1" si="164"/>
        <v>11096839979384.236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11096839979384.236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46236833247.434319</v>
      </c>
      <c r="L4221" s="455">
        <f t="shared" ca="1" si="164"/>
        <v>11143076812631.67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11143076812631.67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46429486719.298622</v>
      </c>
      <c r="L4222" s="455">
        <f t="shared" ca="1" si="164"/>
        <v>11189506299350.969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11189506299350.969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46622942913.962372</v>
      </c>
      <c r="L4223" s="455">
        <f t="shared" ca="1" si="164"/>
        <v>11236129242264.932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11236129242264.932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46817205176.103882</v>
      </c>
      <c r="L4224" s="455">
        <f t="shared" ca="1" si="164"/>
        <v>11282946447441.035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11282946447441.035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47012276864.337646</v>
      </c>
      <c r="L4225" s="455">
        <f t="shared" ca="1" si="164"/>
        <v>11329958724305.373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11329958724305.373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47208161351.272385</v>
      </c>
      <c r="L4226" s="455">
        <f t="shared" ca="1" si="164"/>
        <v>11377166885656.645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11377166885656.645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47404862023.569351</v>
      </c>
      <c r="L4227" s="455">
        <f t="shared" ca="1" si="164"/>
        <v>11424571747680.215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11424571747680.215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47602382282.000893</v>
      </c>
      <c r="L4228" s="455">
        <f t="shared" ca="1" si="164"/>
        <v>11472174129962.215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11472174129962.215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47800725541.509232</v>
      </c>
      <c r="L4229" s="455">
        <f t="shared" ca="1" si="164"/>
        <v>11519974855503.725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11519974855503.725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47999895231.265518</v>
      </c>
      <c r="L4230" s="455">
        <f t="shared" ca="1" si="164"/>
        <v>11567974750734.99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11567974750734.99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48199894794.729126</v>
      </c>
      <c r="L4231" s="455">
        <f t="shared" ca="1" si="164"/>
        <v>11616174645529.719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11616174645529.719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48400727689.707161</v>
      </c>
      <c r="L4232" s="455">
        <f t="shared" ca="1" si="164"/>
        <v>11664575373219.426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11664575373219.426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48602397388.414276</v>
      </c>
      <c r="L4233" s="455">
        <f t="shared" ca="1" si="164"/>
        <v>11713177770607.84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11713177770607.84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48804907377.532669</v>
      </c>
      <c r="L4234" s="455">
        <f t="shared" ca="1" si="164"/>
        <v>11761982677985.373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11761982677985.373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49008261158.272385</v>
      </c>
      <c r="L4235" s="455">
        <f t="shared" ca="1" si="164"/>
        <v>11810990939143.645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11810990939143.645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49212462246.431854</v>
      </c>
      <c r="L4236" s="455">
        <f t="shared" ca="1" si="164"/>
        <v>11860203401390.076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11860203401390.076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49417514172.458649</v>
      </c>
      <c r="L4237" s="455">
        <f t="shared" ca="1" si="164"/>
        <v>11909620915562.535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11909620915562.535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49623420481.510559</v>
      </c>
      <c r="L4238" s="455">
        <f t="shared" ca="1" si="164"/>
        <v>11959244336044.045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11959244336044.045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49830184733.516853</v>
      </c>
      <c r="L4239" s="455">
        <f t="shared" ca="1" si="164"/>
        <v>12009074520777.563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12009074520777.563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50037810503.239845</v>
      </c>
      <c r="L4240" s="455">
        <f t="shared" ca="1" si="164"/>
        <v>12059112331280.803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12059112331280.803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50246301380.336678</v>
      </c>
      <c r="L4241" s="455">
        <f t="shared" ca="1" si="164"/>
        <v>12109358632661.139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12109358632661.139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50455660969.42141</v>
      </c>
      <c r="L4242" s="455">
        <f t="shared" ca="1" si="164"/>
        <v>12159814293630.561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12159814293630.561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50665892890.127335</v>
      </c>
      <c r="L4243" s="455">
        <f t="shared" ca="1" si="164"/>
        <v>12210480186520.688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12210480186520.688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50877000777.169533</v>
      </c>
      <c r="L4244" s="455">
        <f t="shared" ca="1" si="164"/>
        <v>12261357187297.857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12261357187297.857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51088988280.407738</v>
      </c>
      <c r="L4245" s="455">
        <f t="shared" ca="1" si="164"/>
        <v>12312446175578.266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12312446175578.266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51301859064.909439</v>
      </c>
      <c r="L4246" s="455">
        <f t="shared" ca="1" si="164"/>
        <v>12363748034643.176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12363748034643.176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51515616811.013229</v>
      </c>
      <c r="L4247" s="455">
        <f t="shared" ca="1" si="164"/>
        <v>12415263651454.189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12415263651454.189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51730265214.392456</v>
      </c>
      <c r="L4248" s="455">
        <f t="shared" ca="1" si="164"/>
        <v>12466993916668.582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12466993916668.582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51945807986.119095</v>
      </c>
      <c r="L4249" s="455">
        <f t="shared" ca="1" si="164"/>
        <v>12518939724654.701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12518939724654.701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52162248852.727921</v>
      </c>
      <c r="L4250" s="455">
        <f t="shared" ca="1" si="164"/>
        <v>12571101973507.43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12571101973507.43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52379591556.28096</v>
      </c>
      <c r="L4251" s="455">
        <f t="shared" ca="1" si="164"/>
        <v>12623481565063.711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12623481565063.711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52597839854.432129</v>
      </c>
      <c r="L4252" s="455">
        <f t="shared" ca="1" si="164"/>
        <v>12676079404918.143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12676079404918.143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52816997520.492264</v>
      </c>
      <c r="L4253" s="455">
        <f t="shared" ca="1" si="164"/>
        <v>12728896402438.635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12728896402438.635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53037068343.494308</v>
      </c>
      <c r="L4254" s="455">
        <f t="shared" ca="1" si="164"/>
        <v>12781933470782.129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12781933470782.129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53258056128.258873</v>
      </c>
      <c r="L4255" s="455">
        <f t="shared" ca="1" si="164"/>
        <v>12835191526910.389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12835191526910.389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53479964695.459953</v>
      </c>
      <c r="L4256" s="455">
        <f t="shared" ca="1" si="164"/>
        <v>12888671491605.848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12888671491605.848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53702797881.691032</v>
      </c>
      <c r="L4257" s="455">
        <f t="shared" ca="1" si="164"/>
        <v>12942374289487.539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12942374289487.539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53926559539.53141</v>
      </c>
      <c r="L4258" s="455">
        <f t="shared" ca="1" si="164"/>
        <v>12996300849027.07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12996300849027.07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54151253537.612793</v>
      </c>
      <c r="L4259" s="455">
        <f t="shared" ca="1" si="164"/>
        <v>13050452102564.684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13050452102564.684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54376883760.68618</v>
      </c>
      <c r="L4260" s="455">
        <f t="shared" ca="1" si="164"/>
        <v>13104828986325.369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13104828986325.369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54603454109.689041</v>
      </c>
      <c r="L4261" s="455">
        <f t="shared" ca="1" si="164"/>
        <v>13159432440435.059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13159432440435.059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54830968501.812744</v>
      </c>
      <c r="L4262" s="455">
        <f t="shared" ca="1" si="164"/>
        <v>13214263408936.871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13214263408936.871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55059430870.570297</v>
      </c>
      <c r="L4263" s="455">
        <f t="shared" ca="1" si="164"/>
        <v>13269322839807.441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13269322839807.441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55288845165.864342</v>
      </c>
      <c r="L4264" s="455">
        <f t="shared" ca="1" si="164"/>
        <v>13324611684973.307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13324611684973.307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55519215354.055443</v>
      </c>
      <c r="L4265" s="455">
        <f t="shared" ca="1" si="164"/>
        <v>13380130900327.361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13380130900327.361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55750545418.03067</v>
      </c>
      <c r="L4266" s="455">
        <f t="shared" ca="1" si="164"/>
        <v>13435881445745.393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13435881445745.393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55982839357.272469</v>
      </c>
      <c r="L4267" s="455">
        <f t="shared" ca="1" si="164"/>
        <v>13491864285102.666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13491864285102.666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56216101187.927773</v>
      </c>
      <c r="L4268" s="455">
        <f t="shared" ca="1" si="164"/>
        <v>13548080386290.594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13548080386290.594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56450334942.877472</v>
      </c>
      <c r="L4269" s="455">
        <f t="shared" ca="1" si="164"/>
        <v>13604530721233.471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13604530721233.471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56685544671.806129</v>
      </c>
      <c r="L4270" s="455">
        <f t="shared" ca="1" si="164"/>
        <v>13661216265905.277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13661216265905.277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56921734441.271988</v>
      </c>
      <c r="L4271" s="455">
        <f t="shared" ca="1" si="164"/>
        <v>13718138000346.549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13718138000346.549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57158908334.777283</v>
      </c>
      <c r="L4272" s="455">
        <f t="shared" ca="1" si="164"/>
        <v>13775296908681.326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13775296908681.326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57397070452.838852</v>
      </c>
      <c r="L4273" s="455">
        <f t="shared" ca="1" si="164"/>
        <v>13832693979134.164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13832693979134.164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57636224913.059013</v>
      </c>
      <c r="L4274" s="455">
        <f t="shared" ca="1" si="164"/>
        <v>13890330204047.223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13890330204047.223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57876375850.196762</v>
      </c>
      <c r="L4275" s="455">
        <f t="shared" ca="1" si="164"/>
        <v>13948206579897.42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13948206579897.42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58117527416.23925</v>
      </c>
      <c r="L4276" s="455">
        <f t="shared" ca="1" si="164"/>
        <v>14006324107313.658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14006324107313.658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58359683780.473572</v>
      </c>
      <c r="L4277" s="455">
        <f t="shared" ca="1" si="164"/>
        <v>14064683791094.131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14064683791094.131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58602849129.558876</v>
      </c>
      <c r="L4278" s="455">
        <f t="shared" ca="1" si="164"/>
        <v>14123286640223.689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14123286640223.689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58847027667.598694</v>
      </c>
      <c r="L4279" s="455">
        <f t="shared" ca="1" si="164"/>
        <v>14182133667891.289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14182133667891.289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59092223616.213715</v>
      </c>
      <c r="L4280" s="455">
        <f t="shared" ca="1" si="164"/>
        <v>14241225891507.502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14241225891507.502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59338441214.614594</v>
      </c>
      <c r="L4281" s="455">
        <f t="shared" ca="1" si="164"/>
        <v>14300564332722.117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14300564332722.117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59585684719.675484</v>
      </c>
      <c r="L4282" s="455">
        <f t="shared" ca="1" si="164"/>
        <v>14360150017441.793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14360150017441.793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59833958406.007469</v>
      </c>
      <c r="L4283" s="455">
        <f t="shared" ca="1" si="164"/>
        <v>14419983975847.801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14419983975847.801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60083266566.032501</v>
      </c>
      <c r="L4284" s="455">
        <f t="shared" ca="1" si="164"/>
        <v>14480067242413.834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14480067242413.834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60333613510.057632</v>
      </c>
      <c r="L4285" s="455">
        <f t="shared" ca="1" si="164"/>
        <v>14540400855923.893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14540400855923.893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60585003566.349541</v>
      </c>
      <c r="L4286" s="455">
        <f t="shared" ca="1" si="164"/>
        <v>14600985859490.242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14600985859490.242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60837441081.209351</v>
      </c>
      <c r="L4287" s="455">
        <f t="shared" ca="1" si="164"/>
        <v>14661823300571.451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14661823300571.451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61090930419.047714</v>
      </c>
      <c r="L4288" s="455">
        <f t="shared" ca="1" si="164"/>
        <v>14722914230990.498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14722914230990.498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61345475962.460411</v>
      </c>
      <c r="L4289" s="455">
        <f t="shared" ca="1" si="164"/>
        <v>14784259706952.959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14784259706952.959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61601082112.303993</v>
      </c>
      <c r="L4290" s="455">
        <f t="shared" ca="1" si="164"/>
        <v>14845860789065.264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14845860789065.264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61857753287.771942</v>
      </c>
      <c r="L4291" s="455">
        <f t="shared" ca="1" si="164"/>
        <v>14907718542353.035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14907718542353.035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62115493926.470978</v>
      </c>
      <c r="L4292" s="455">
        <f t="shared" ca="1" si="164"/>
        <v>14969834036279.506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14969834036279.506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62374308484.49794</v>
      </c>
      <c r="L4293" s="455">
        <f t="shared" ca="1" si="164"/>
        <v>15032208344764.004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15032208344764.004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62634201436.516685</v>
      </c>
      <c r="L4294" s="455">
        <f t="shared" ca="1" si="164"/>
        <v>15094842546200.521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15094842546200.521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62895177275.835495</v>
      </c>
      <c r="L4295" s="455">
        <f t="shared" ca="1" si="164"/>
        <v>15157737723476.357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15157737723476.357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63157240514.484825</v>
      </c>
      <c r="L4296" s="455">
        <f t="shared" ca="1" si="164"/>
        <v>15220894963990.842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15220894963990.842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63420395683.295166</v>
      </c>
      <c r="L4297" s="455">
        <f t="shared" ca="1" si="164"/>
        <v>15284315359674.137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15284315359674.137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63684647331.975578</v>
      </c>
      <c r="L4298" s="455">
        <f t="shared" ca="1" si="164"/>
        <v>15348000007006.111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15348000007006.111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63950000029.192131</v>
      </c>
      <c r="L4299" s="455">
        <f t="shared" ca="1" si="164"/>
        <v>15411950007035.303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15411950007035.303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64216458362.647102</v>
      </c>
      <c r="L4300" s="455">
        <f t="shared" ca="1" si="164"/>
        <v>15476166465397.949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15476166465397.949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64484026939.158119</v>
      </c>
      <c r="L4301" s="455">
        <f t="shared" ca="1" si="164"/>
        <v>15540650492337.107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15540650492337.107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64752710384.737953</v>
      </c>
      <c r="L4302" s="455">
        <f t="shared" ca="1" si="164"/>
        <v>15605403202721.846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15605403202721.846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65022513344.674362</v>
      </c>
      <c r="L4303" s="455">
        <f t="shared" ca="1" si="164"/>
        <v>15670425716066.52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15670425716066.52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65293440483.610504</v>
      </c>
      <c r="L4304" s="455">
        <f t="shared" ca="1" si="164"/>
        <v>15735719156550.131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15735719156550.131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65565496485.625542</v>
      </c>
      <c r="L4305" s="455">
        <f t="shared" ca="1" si="164"/>
        <v>15801284653035.756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15801284653035.756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65838686054.315643</v>
      </c>
      <c r="L4306" s="455">
        <f t="shared" ca="1" si="164"/>
        <v>15867123339090.072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15867123339090.072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66113013912.875298</v>
      </c>
      <c r="L4307" s="455">
        <f t="shared" ca="1" si="164"/>
        <v>15933236353002.947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15933236353002.947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66388484804.178947</v>
      </c>
      <c r="L4308" s="455">
        <f t="shared" ca="1" si="164"/>
        <v>15999624837807.127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15999624837807.127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66665103490.863029</v>
      </c>
      <c r="L4309" s="455">
        <f t="shared" ca="1" si="164"/>
        <v>16066289941297.99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16066289941297.99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66942874755.408295</v>
      </c>
      <c r="L4310" s="455">
        <f t="shared" ca="1" si="164"/>
        <v>16133232816053.398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16133232816053.398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67221803400.222504</v>
      </c>
      <c r="L4311" s="455">
        <f t="shared" ca="1" si="164"/>
        <v>16200454619453.621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16200454619453.621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67501894247.723419</v>
      </c>
      <c r="L4312" s="455">
        <f t="shared" ca="1" si="164"/>
        <v>16267956513701.344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16267956513701.344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67783152140.422264</v>
      </c>
      <c r="L4313" s="455">
        <f t="shared" ca="1" si="164"/>
        <v>16335739665841.766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16335739665841.766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68065581941.007355</v>
      </c>
      <c r="L4314" s="455">
        <f t="shared" ca="1" si="164"/>
        <v>16403805247782.773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16403805247782.773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68349188532.428223</v>
      </c>
      <c r="L4315" s="455">
        <f t="shared" ca="1" si="164"/>
        <v>16472154436315.201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16472154436315.201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68633976817.980003</v>
      </c>
      <c r="L4316" s="455">
        <f t="shared" ca="1" si="164"/>
        <v>16540788413133.182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16540788413133.182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68919951721.38826</v>
      </c>
      <c r="L4317" s="455">
        <f t="shared" ca="1" si="164"/>
        <v>16609708364854.57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16609708364854.57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69207118186.894043</v>
      </c>
      <c r="L4318" s="455">
        <f t="shared" ca="1" si="164"/>
        <v>16678915483041.465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16678915483041.465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69495481179.339432</v>
      </c>
      <c r="L4319" s="455">
        <f t="shared" ca="1" si="164"/>
        <v>16748410964220.805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16748410964220.805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69785045684.253357</v>
      </c>
      <c r="L4320" s="455">
        <f t="shared" ca="1" si="164"/>
        <v>16818196009905.059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16818196009905.059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70075816707.937744</v>
      </c>
      <c r="L4321" s="455">
        <f t="shared" ca="1" si="164"/>
        <v>16888271826612.996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16888271826612.996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70367799277.554153</v>
      </c>
      <c r="L4322" s="455">
        <f t="shared" ca="1" si="164"/>
        <v>16958639625890.551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16958639625890.551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70660998441.210632</v>
      </c>
      <c r="L4323" s="455">
        <f t="shared" ca="1" si="164"/>
        <v>17029300624331.762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17029300624331.762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70955419268.049011</v>
      </c>
      <c r="L4324" s="455">
        <f t="shared" ca="1" si="164"/>
        <v>17100256043599.811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17100256043599.811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71251066848.33255</v>
      </c>
      <c r="L4325" s="455">
        <f t="shared" ca="1" si="164"/>
        <v>17171507110448.143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17171507110448.143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71547946293.53392</v>
      </c>
      <c r="L4326" s="455">
        <f t="shared" ca="1" si="164"/>
        <v>17243055056741.676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17243055056741.676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71846062736.423645</v>
      </c>
      <c r="L4327" s="455">
        <f t="shared" ca="1" si="164"/>
        <v>17314901119478.1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17314901119478.1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72145421331.158752</v>
      </c>
      <c r="L4328" s="455">
        <f t="shared" ca="1" si="164"/>
        <v>17387046540809.258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17387046540809.258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72446027253.371902</v>
      </c>
      <c r="L4329" s="455">
        <f t="shared" ca="1" si="164"/>
        <v>17459492568062.629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17459492568062.629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72747885700.260956</v>
      </c>
      <c r="L4330" s="455">
        <f t="shared" ca="1" si="164"/>
        <v>17532240453762.891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17532240453762.891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73051001890.678711</v>
      </c>
      <c r="L4331" s="455">
        <f t="shared" ca="1" si="164"/>
        <v>17605291455653.57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17605291455653.57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73355381065.223206</v>
      </c>
      <c r="L4332" s="455">
        <f t="shared" ca="1" si="164"/>
        <v>17678646836718.793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17678646836718.793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73661028486.328308</v>
      </c>
      <c r="L4333" s="455">
        <f t="shared" ca="1" si="164"/>
        <v>17752307865205.121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17752307865205.121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73967949438.354675</v>
      </c>
      <c r="L4334" s="455">
        <f t="shared" ca="1" si="164"/>
        <v>17826275814643.477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17826275814643.477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74276149227.681152</v>
      </c>
      <c r="L4335" s="455">
        <f t="shared" ca="1" si="164"/>
        <v>17900551963871.156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17900551963871.156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74585633182.796478</v>
      </c>
      <c r="L4336" s="455">
        <f t="shared" ca="1" si="164"/>
        <v>17975137597053.953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17975137597053.953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74896406654.391464</v>
      </c>
      <c r="L4337" s="455">
        <f t="shared" ca="1" si="164"/>
        <v>18050034003708.344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18050034003708.344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75208475015.451431</v>
      </c>
      <c r="L4338" s="455">
        <f t="shared" ca="1" si="164"/>
        <v>18125242478723.797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18125242478723.797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75521843661.349152</v>
      </c>
      <c r="L4339" s="455">
        <f t="shared" ca="1" si="164"/>
        <v>18200764322385.145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18200764322385.145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75836518009.938095</v>
      </c>
      <c r="L4340" s="455">
        <f t="shared" ca="1" si="164"/>
        <v>18276600840395.082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18276600840395.082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76152503501.646179</v>
      </c>
      <c r="L4341" s="455">
        <f t="shared" ca="1" si="164"/>
        <v>18352753343896.727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18352753343896.727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76469805599.569687</v>
      </c>
      <c r="L4342" s="455">
        <f t="shared" ca="1" si="164"/>
        <v>18429223149496.297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18429223149496.297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76788429789.567902</v>
      </c>
      <c r="L4343" s="455">
        <f t="shared" ref="L4343:L4597" ca="1" si="169">I4343-J4343+K4343</f>
        <v>18506011579285.863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18506011579285.863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77108381580.357758</v>
      </c>
      <c r="L4344" s="455">
        <f t="shared" ca="1" si="169"/>
        <v>18583119960866.223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18583119960866.223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77429666503.609253</v>
      </c>
      <c r="L4345" s="455">
        <f t="shared" ca="1" si="169"/>
        <v>18660549627369.832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18660549627369.832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77752290114.04097</v>
      </c>
      <c r="L4346" s="455">
        <f t="shared" ca="1" si="169"/>
        <v>18738301917483.871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18738301917483.871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78076257989.516129</v>
      </c>
      <c r="L4347" s="455">
        <f t="shared" ca="1" si="169"/>
        <v>18816378175473.387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18816378175473.387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78401575731.139114</v>
      </c>
      <c r="L4348" s="455">
        <f t="shared" ca="1" si="169"/>
        <v>18894779751204.527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18894779751204.527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78728248963.352203</v>
      </c>
      <c r="L4349" s="455">
        <f t="shared" ca="1" si="169"/>
        <v>18973508000167.879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18973508000167.879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79056283334.032822</v>
      </c>
      <c r="L4350" s="455">
        <f t="shared" ca="1" si="169"/>
        <v>19052564283501.91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19052564283501.91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79385684514.591293</v>
      </c>
      <c r="L4351" s="455">
        <f t="shared" ca="1" si="169"/>
        <v>19131949968016.5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19131949968016.5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79716458200.068756</v>
      </c>
      <c r="L4352" s="455">
        <f t="shared" ca="1" si="169"/>
        <v>19211666426216.57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19211666426216.57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80048610109.235703</v>
      </c>
      <c r="L4353" s="455">
        <f t="shared" ca="1" si="169"/>
        <v>19291715036325.805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19291715036325.805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80382145984.690857</v>
      </c>
      <c r="L4354" s="455">
        <f t="shared" ca="1" si="169"/>
        <v>19372097182310.496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19372097182310.496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80717071592.960403</v>
      </c>
      <c r="L4355" s="455">
        <f t="shared" ca="1" si="169"/>
        <v>19452814253903.457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19452814253903.457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81053392724.597733</v>
      </c>
      <c r="L4356" s="455">
        <f t="shared" ca="1" si="169"/>
        <v>19533867646628.055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19533867646628.055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81391115194.283554</v>
      </c>
      <c r="L4357" s="455">
        <f t="shared" ca="1" si="169"/>
        <v>19615258761822.34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19615258761822.34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81730244840.926422</v>
      </c>
      <c r="L4358" s="455">
        <f t="shared" ca="1" si="169"/>
        <v>19696989006663.266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19696989006663.266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82070787527.763611</v>
      </c>
      <c r="L4359" s="455">
        <f t="shared" ca="1" si="169"/>
        <v>19779059794191.027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19779059794191.027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82412749142.462616</v>
      </c>
      <c r="L4360" s="455">
        <f t="shared" ca="1" si="169"/>
        <v>19861472543333.488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19861472543333.488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82756135597.22287</v>
      </c>
      <c r="L4361" s="455">
        <f t="shared" ca="1" si="169"/>
        <v>19944228678930.711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19944228678930.711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83100952828.87796</v>
      </c>
      <c r="L4362" s="455">
        <f t="shared" ca="1" si="169"/>
        <v>20027329631759.59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20027329631759.59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83447206798.998291</v>
      </c>
      <c r="L4363" s="455">
        <f t="shared" ca="1" si="169"/>
        <v>20110776838558.59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20110776838558.59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83794903493.994125</v>
      </c>
      <c r="L4364" s="455">
        <f t="shared" ca="1" si="169"/>
        <v>20194571742052.582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20194571742052.582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84144048925.219086</v>
      </c>
      <c r="L4365" s="455">
        <f t="shared" ca="1" si="169"/>
        <v>20278715790977.801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20278715790977.801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84494649129.074173</v>
      </c>
      <c r="L4366" s="455">
        <f t="shared" ca="1" si="169"/>
        <v>20363210440106.875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20363210440106.875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84846710167.111984</v>
      </c>
      <c r="L4367" s="455">
        <f t="shared" ca="1" si="169"/>
        <v>20448057150273.988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20448057150273.988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85200238126.141617</v>
      </c>
      <c r="L4368" s="455">
        <f t="shared" ca="1" si="169"/>
        <v>20533257388400.129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20533257388400.129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85555239118.333862</v>
      </c>
      <c r="L4369" s="455">
        <f t="shared" ca="1" si="169"/>
        <v>20618812627518.461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20618812627518.461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85911719281.32692</v>
      </c>
      <c r="L4370" s="455">
        <f t="shared" ca="1" si="169"/>
        <v>20704724346799.789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20704724346799.789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86269684778.332458</v>
      </c>
      <c r="L4371" s="455">
        <f t="shared" ca="1" si="169"/>
        <v>20790994031578.121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20790994031578.121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86629141798.242172</v>
      </c>
      <c r="L4372" s="455">
        <f t="shared" ca="1" si="169"/>
        <v>20877623173376.363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20877623173376.363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86990096555.734848</v>
      </c>
      <c r="L4373" s="455">
        <f t="shared" ca="1" si="169"/>
        <v>20964613269932.098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20964613269932.098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87352555291.383743</v>
      </c>
      <c r="L4374" s="455">
        <f t="shared" ca="1" si="169"/>
        <v>21051965825223.48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21051965825223.48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87716524271.764496</v>
      </c>
      <c r="L4375" s="455">
        <f t="shared" ca="1" si="169"/>
        <v>21139682349495.246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21139682349495.246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88082009789.563522</v>
      </c>
      <c r="L4376" s="455">
        <f t="shared" ca="1" si="169"/>
        <v>21227764359284.809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21227764359284.809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88449018163.686707</v>
      </c>
      <c r="L4377" s="455">
        <f t="shared" ca="1" si="169"/>
        <v>21316213377448.496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21316213377448.496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88817555739.368729</v>
      </c>
      <c r="L4378" s="455">
        <f t="shared" ca="1" si="169"/>
        <v>21405030933187.863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21405030933187.863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89187628888.282761</v>
      </c>
      <c r="L4379" s="455">
        <f t="shared" ca="1" si="169"/>
        <v>21494218562076.145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21494218562076.145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89559244008.650604</v>
      </c>
      <c r="L4380" s="455">
        <f t="shared" ca="1" si="169"/>
        <v>21583777806084.797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21583777806084.797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89932407525.353317</v>
      </c>
      <c r="L4381" s="455">
        <f t="shared" ca="1" si="169"/>
        <v>21673710213610.148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21673710213610.148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90307125890.042282</v>
      </c>
      <c r="L4382" s="455">
        <f t="shared" ca="1" si="169"/>
        <v>21764017339500.191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21764017339500.191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90683405581.250793</v>
      </c>
      <c r="L4383" s="455">
        <f t="shared" ca="1" si="169"/>
        <v>21854700745081.441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21854700745081.441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91061253104.506012</v>
      </c>
      <c r="L4384" s="455">
        <f t="shared" ca="1" si="169"/>
        <v>21945761998185.949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21945761998185.949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91440674992.441452</v>
      </c>
      <c r="L4385" s="455">
        <f t="shared" ca="1" si="169"/>
        <v>22037202673178.391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22037202673178.391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91821677804.909958</v>
      </c>
      <c r="L4386" s="455">
        <f t="shared" ca="1" si="169"/>
        <v>22129024350983.301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22129024350983.301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92204268129.097092</v>
      </c>
      <c r="L4387" s="455">
        <f t="shared" ca="1" si="169"/>
        <v>22221228619112.398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22221228619112.398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92588452579.634995</v>
      </c>
      <c r="L4388" s="455">
        <f t="shared" ca="1" si="169"/>
        <v>22313817071692.035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22313817071692.035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92974237798.716812</v>
      </c>
      <c r="L4389" s="455">
        <f t="shared" ca="1" si="169"/>
        <v>22406791309490.754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22406791309490.754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93361630456.211472</v>
      </c>
      <c r="L4390" s="455">
        <f t="shared" ca="1" si="169"/>
        <v>22500152939946.965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22500152939946.965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93750637249.779022</v>
      </c>
      <c r="L4391" s="455">
        <f t="shared" ca="1" si="169"/>
        <v>22593903577196.742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22593903577196.742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94141264904.98642</v>
      </c>
      <c r="L4392" s="455">
        <f t="shared" ca="1" si="169"/>
        <v>22688044842101.73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22688044842101.73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94533520175.423874</v>
      </c>
      <c r="L4393" s="455">
        <f t="shared" ca="1" si="169"/>
        <v>22782578362277.156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22782578362277.156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94927409842.821487</v>
      </c>
      <c r="L4394" s="455">
        <f t="shared" ca="1" si="169"/>
        <v>22877505772119.977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22877505772119.977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95322940717.166565</v>
      </c>
      <c r="L4395" s="455">
        <f t="shared" ca="1" si="169"/>
        <v>22972828712837.145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22972828712837.145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95720119636.821442</v>
      </c>
      <c r="L4396" s="455">
        <f t="shared" ca="1" si="169"/>
        <v>23068548832473.965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23068548832473.965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96118953468.641525</v>
      </c>
      <c r="L4397" s="455">
        <f t="shared" ca="1" si="169"/>
        <v>23164667785942.605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23164667785942.605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96519449108.094193</v>
      </c>
      <c r="L4398" s="455">
        <f t="shared" ca="1" si="169"/>
        <v>23261187235050.699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23261187235050.699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96921613479.377914</v>
      </c>
      <c r="L4399" s="455">
        <f t="shared" ca="1" si="169"/>
        <v>23358108848530.078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23358108848530.078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97325453535.541992</v>
      </c>
      <c r="L4400" s="455">
        <f t="shared" ca="1" si="169"/>
        <v>23455434302065.621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23455434302065.621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97730976258.60675</v>
      </c>
      <c r="L4401" s="455">
        <f t="shared" ca="1" si="169"/>
        <v>23553165278324.227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23553165278324.227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98138188659.68428</v>
      </c>
      <c r="L4402" s="455">
        <f t="shared" ca="1" si="169"/>
        <v>23651303466983.91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23651303466983.91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98547097779.099625</v>
      </c>
      <c r="L4403" s="455">
        <f t="shared" ca="1" si="169"/>
        <v>23749850564763.012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23749850564763.012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98957710686.512543</v>
      </c>
      <c r="L4404" s="455">
        <f t="shared" ca="1" si="169"/>
        <v>23848808275449.523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23848808275449.523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99370034481.039673</v>
      </c>
      <c r="L4405" s="455">
        <f t="shared" ca="1" si="169"/>
        <v>23948178309930.563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23948178309930.563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99784076291.37735</v>
      </c>
      <c r="L4406" s="455">
        <f t="shared" ca="1" si="169"/>
        <v>24047962386221.941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24047962386221.941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100199843275.92476</v>
      </c>
      <c r="L4407" s="455">
        <f t="shared" ca="1" si="169"/>
        <v>24148162229497.867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24148162229497.867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100617342622.90778</v>
      </c>
      <c r="L4408" s="455">
        <f t="shared" ca="1" si="169"/>
        <v>24248779572120.773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24248779572120.773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101036581550.50322</v>
      </c>
      <c r="L4409" s="455">
        <f t="shared" ca="1" si="169"/>
        <v>24349816153671.277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24349816153671.277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101457567306.96365</v>
      </c>
      <c r="L4410" s="455">
        <f t="shared" ca="1" si="169"/>
        <v>24451273720978.242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24451273720978.242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101880307170.74268</v>
      </c>
      <c r="L4411" s="455">
        <f t="shared" ca="1" si="169"/>
        <v>24553154028148.984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24553154028148.984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102304808450.62077</v>
      </c>
      <c r="L4412" s="455">
        <f t="shared" ca="1" si="169"/>
        <v>24655458836599.605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24655458836599.605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102731078485.8317</v>
      </c>
      <c r="L4413" s="455">
        <f t="shared" ca="1" si="169"/>
        <v>24758189915085.438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24758189915085.438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103159124646.18932</v>
      </c>
      <c r="L4414" s="455">
        <f t="shared" ca="1" si="169"/>
        <v>24861349039731.625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24861349039731.625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103588954332.2151</v>
      </c>
      <c r="L4415" s="455">
        <f t="shared" ca="1" si="169"/>
        <v>24964937994063.84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24964937994063.84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104020574975.26599</v>
      </c>
      <c r="L4416" s="455">
        <f t="shared" ca="1" si="169"/>
        <v>25068958569039.105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25068958569039.105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104453994037.66293</v>
      </c>
      <c r="L4417" s="455">
        <f t="shared" ca="1" si="169"/>
        <v>25173412563076.77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25173412563076.77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104889219012.81987</v>
      </c>
      <c r="L4418" s="455">
        <f t="shared" ca="1" si="169"/>
        <v>25278301782089.59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25278301782089.59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105326257425.37329</v>
      </c>
      <c r="L4419" s="455">
        <f t="shared" ca="1" si="169"/>
        <v>25383628039514.965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25383628039514.965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105765116831.31235</v>
      </c>
      <c r="L4420" s="455">
        <f t="shared" ca="1" si="169"/>
        <v>25489393156346.277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25489393156346.277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106205804818.10948</v>
      </c>
      <c r="L4421" s="455">
        <f t="shared" ca="1" si="169"/>
        <v>25595598961164.387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25595598961164.387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106648329004.85161</v>
      </c>
      <c r="L4422" s="455">
        <f t="shared" ca="1" si="169"/>
        <v>25702247290169.238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25702247290169.238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107092697042.37183</v>
      </c>
      <c r="L4423" s="455">
        <f t="shared" ca="1" si="169"/>
        <v>25809339987211.609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25809339987211.609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107538916613.3817</v>
      </c>
      <c r="L4424" s="455">
        <f t="shared" ca="1" si="169"/>
        <v>25916878903824.992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25916878903824.992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107986995432.60413</v>
      </c>
      <c r="L4425" s="455">
        <f t="shared" ca="1" si="169"/>
        <v>26024865899257.598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26024865899257.598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108436941246.90666</v>
      </c>
      <c r="L4426" s="455">
        <f t="shared" ca="1" si="169"/>
        <v>26133302840504.504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26133302840504.504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108888761835.43542</v>
      </c>
      <c r="L4427" s="455">
        <f t="shared" ca="1" si="169"/>
        <v>26242191602339.938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26242191602339.938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109342465009.74974</v>
      </c>
      <c r="L4428" s="455">
        <f t="shared" ca="1" si="169"/>
        <v>26351534067349.688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26351534067349.688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109798058613.95703</v>
      </c>
      <c r="L4429" s="455">
        <f t="shared" ca="1" si="169"/>
        <v>26461332125963.645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26461332125963.645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110255550524.84851</v>
      </c>
      <c r="L4430" s="455">
        <f t="shared" ca="1" si="169"/>
        <v>26571587676488.492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26571587676488.492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110714948652.03539</v>
      </c>
      <c r="L4431" s="455">
        <f t="shared" ca="1" si="169"/>
        <v>26682302625140.527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26682302625140.527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111176260938.08553</v>
      </c>
      <c r="L4432" s="455">
        <f t="shared" ca="1" si="169"/>
        <v>26793478886078.613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26793478886078.613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111639495358.66089</v>
      </c>
      <c r="L4433" s="455">
        <f t="shared" ca="1" si="169"/>
        <v>26905118381437.273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26905118381437.273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112104659922.6553</v>
      </c>
      <c r="L4434" s="455">
        <f t="shared" ca="1" si="169"/>
        <v>27017223041359.93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27017223041359.93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112571762672.33304</v>
      </c>
      <c r="L4435" s="455">
        <f t="shared" ca="1" si="169"/>
        <v>27129794804032.262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27129794804032.262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113040811683.46776</v>
      </c>
      <c r="L4436" s="455">
        <f t="shared" ca="1" si="169"/>
        <v>27242835615715.73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27242835615715.73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113511815065.48221</v>
      </c>
      <c r="L4437" s="455">
        <f t="shared" ca="1" si="169"/>
        <v>27356347430781.211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27356347430781.211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113984780961.58838</v>
      </c>
      <c r="L4438" s="455">
        <f t="shared" ca="1" si="169"/>
        <v>27470332211742.801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27470332211742.801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114459717548.92831</v>
      </c>
      <c r="L4439" s="455">
        <f t="shared" ca="1" si="169"/>
        <v>27584791929291.73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27584791929291.73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114936633038.71555</v>
      </c>
      <c r="L4440" s="455">
        <f t="shared" ca="1" si="169"/>
        <v>27699728562330.445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27699728562330.445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115415535676.37685</v>
      </c>
      <c r="L4441" s="455">
        <f t="shared" ca="1" si="169"/>
        <v>27815144098006.82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27815144098006.82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115896433741.69508</v>
      </c>
      <c r="L4442" s="455">
        <f t="shared" ca="1" si="169"/>
        <v>27931040531748.516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27931040531748.516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116379335548.95215</v>
      </c>
      <c r="L4443" s="455">
        <f t="shared" ca="1" si="169"/>
        <v>28047419867297.469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28047419867297.469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116864249447.07278</v>
      </c>
      <c r="L4444" s="455">
        <f t="shared" ca="1" si="169"/>
        <v>28164284116744.543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28164284116744.543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117351183819.76892</v>
      </c>
      <c r="L4445" s="455">
        <f t="shared" ca="1" si="169"/>
        <v>28281635300564.313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28281635300564.313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117840147085.68465</v>
      </c>
      <c r="L4446" s="455">
        <f t="shared" ca="1" si="169"/>
        <v>28399475447649.996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28399475447649.996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118331147698.54167</v>
      </c>
      <c r="L4447" s="455">
        <f t="shared" ca="1" si="169"/>
        <v>28517806595348.539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28517806595348.539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118824194147.28557</v>
      </c>
      <c r="L4448" s="455">
        <f t="shared" ca="1" si="169"/>
        <v>28636630789495.824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28636630789495.824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119319294956.2326</v>
      </c>
      <c r="L4449" s="455">
        <f t="shared" ca="1" si="169"/>
        <v>28755950084452.059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28755950084452.059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119816458685.2169</v>
      </c>
      <c r="L4450" s="455">
        <f t="shared" ca="1" si="169"/>
        <v>28875766543137.277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28875766543137.277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120315693929.73866</v>
      </c>
      <c r="L4451" s="455">
        <f t="shared" ca="1" si="169"/>
        <v>28996082237067.016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28996082237067.016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120817009321.11256</v>
      </c>
      <c r="L4452" s="455">
        <f t="shared" ca="1" si="169"/>
        <v>29116899246388.129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29116899246388.129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121320413526.6172</v>
      </c>
      <c r="L4453" s="455">
        <f t="shared" ca="1" si="169"/>
        <v>29238219659914.746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29238219659914.746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121825915249.64478</v>
      </c>
      <c r="L4454" s="455">
        <f t="shared" ca="1" si="169"/>
        <v>29360045575164.391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29360045575164.391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122333523229.85162</v>
      </c>
      <c r="L4455" s="455">
        <f t="shared" ca="1" si="169"/>
        <v>29482379098394.242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29482379098394.242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122843246243.30936</v>
      </c>
      <c r="L4456" s="455">
        <f t="shared" ca="1" si="169"/>
        <v>29605222344637.551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29605222344637.551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123355093102.65646</v>
      </c>
      <c r="L4457" s="455">
        <f t="shared" ca="1" si="169"/>
        <v>29728577437740.207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29728577437740.207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123869072657.25085</v>
      </c>
      <c r="L4458" s="455">
        <f t="shared" ca="1" si="169"/>
        <v>29852446510397.457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29852446510397.457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124385193793.32275</v>
      </c>
      <c r="L4459" s="455">
        <f t="shared" ca="1" si="169"/>
        <v>29976831704190.781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29976831704190.781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124903465434.12825</v>
      </c>
      <c r="L4460" s="455">
        <f t="shared" ca="1" si="169"/>
        <v>30101735169624.91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30101735169624.91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125423896540.10379</v>
      </c>
      <c r="L4461" s="455">
        <f t="shared" ca="1" si="169"/>
        <v>30227159066165.016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30227159066165.016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125946496109.02092</v>
      </c>
      <c r="L4462" s="455">
        <f t="shared" ca="1" si="169"/>
        <v>30353105562274.035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30353105562274.035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126471273176.14182</v>
      </c>
      <c r="L4463" s="455">
        <f t="shared" ca="1" si="169"/>
        <v>30479576835450.176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30479576835450.176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126998236814.37573</v>
      </c>
      <c r="L4464" s="455">
        <f t="shared" ca="1" si="169"/>
        <v>30606575072264.551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30606575072264.551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127527396134.43562</v>
      </c>
      <c r="L4465" s="455">
        <f t="shared" ca="1" si="169"/>
        <v>30734102468398.988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30734102468398.988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128058760284.99579</v>
      </c>
      <c r="L4466" s="455">
        <f t="shared" ca="1" si="169"/>
        <v>30862161228683.984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30862161228683.984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128592338452.84993</v>
      </c>
      <c r="L4467" s="455">
        <f t="shared" ca="1" si="169"/>
        <v>30990753567136.836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30990753567136.836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129128139863.07016</v>
      </c>
      <c r="L4468" s="455">
        <f t="shared" ca="1" si="169"/>
        <v>31119881706999.906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31119881706999.906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129666173779.16628</v>
      </c>
      <c r="L4469" s="455">
        <f t="shared" ca="1" si="169"/>
        <v>31249547880779.074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31249547880779.074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130206449503.24614</v>
      </c>
      <c r="L4470" s="455">
        <f t="shared" ca="1" si="169"/>
        <v>31379754330282.32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31379754330282.32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130748976376.17633</v>
      </c>
      <c r="L4471" s="455">
        <f t="shared" ca="1" si="169"/>
        <v>31510503306658.496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31510503306658.496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131293763777.74373</v>
      </c>
      <c r="L4472" s="455">
        <f t="shared" ca="1" si="169"/>
        <v>31641797070436.238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31641797070436.238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131840821126.81766</v>
      </c>
      <c r="L4473" s="455">
        <f t="shared" ca="1" si="169"/>
        <v>31773637891563.055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31773637891563.055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132390157881.51273</v>
      </c>
      <c r="L4474" s="455">
        <f t="shared" ca="1" si="169"/>
        <v>31906028049444.566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31906028049444.566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132941783539.35234</v>
      </c>
      <c r="L4475" s="455">
        <f t="shared" ca="1" si="169"/>
        <v>32038969832983.918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32038969832983.918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133495707637.433</v>
      </c>
      <c r="L4476" s="455">
        <f t="shared" ca="1" si="169"/>
        <v>32172465540621.352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32172465540621.352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134051939752.58896</v>
      </c>
      <c r="L4477" s="455">
        <f t="shared" ca="1" si="169"/>
        <v>32306517480373.941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32306517480373.941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134610489501.55809</v>
      </c>
      <c r="L4478" s="455">
        <f t="shared" ca="1" si="169"/>
        <v>32441127969875.5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32441127969875.5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135171366541.14792</v>
      </c>
      <c r="L4479" s="455">
        <f t="shared" ca="1" si="169"/>
        <v>32576299336416.648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32576299336416.648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135734580568.40269</v>
      </c>
      <c r="L4480" s="455">
        <f t="shared" ca="1" si="169"/>
        <v>32712033916985.051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32712033916985.051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136300141320.77104</v>
      </c>
      <c r="L4481" s="455">
        <f t="shared" ca="1" si="169"/>
        <v>32848334058305.82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32848334058305.82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136868058576.27425</v>
      </c>
      <c r="L4482" s="455">
        <f t="shared" ca="1" si="169"/>
        <v>32985202116882.094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32985202116882.094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137438342153.67538</v>
      </c>
      <c r="L4483" s="455">
        <f t="shared" ca="1" si="169"/>
        <v>33122640459035.77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33122640459035.77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138011001912.64902</v>
      </c>
      <c r="L4484" s="455">
        <f t="shared" ca="1" si="169"/>
        <v>33260651460948.418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33260651460948.418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138586047753.95175</v>
      </c>
      <c r="L4485" s="455">
        <f t="shared" ca="1" si="169"/>
        <v>33399237508702.371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33399237508702.371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139163489619.5932</v>
      </c>
      <c r="L4486" s="455">
        <f t="shared" ca="1" si="169"/>
        <v>33538400998321.965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33538400998321.965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139743337493.00818</v>
      </c>
      <c r="L4487" s="455">
        <f t="shared" ca="1" si="169"/>
        <v>33678144335814.973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33678144335814.973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140325601399.22906</v>
      </c>
      <c r="L4488" s="455">
        <f t="shared" ca="1" si="169"/>
        <v>33818469937214.203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33818469937214.203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140910291405.05917</v>
      </c>
      <c r="L4489" s="455">
        <f t="shared" ca="1" si="169"/>
        <v>33959380228619.262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33959380228619.262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141497417619.24692</v>
      </c>
      <c r="L4490" s="455">
        <f t="shared" ca="1" si="169"/>
        <v>34100877646238.508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34100877646238.508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142086990192.66046</v>
      </c>
      <c r="L4491" s="455">
        <f t="shared" ca="1" si="169"/>
        <v>34242964636431.168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34242964636431.168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142679019318.4632</v>
      </c>
      <c r="L4492" s="455">
        <f t="shared" ca="1" si="169"/>
        <v>34385643655749.633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34385643655749.633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143273515232.29013</v>
      </c>
      <c r="L4493" s="455">
        <f t="shared" ca="1" si="169"/>
        <v>34528917170981.922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34528917170981.922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143870488212.42468</v>
      </c>
      <c r="L4494" s="455">
        <f t="shared" ca="1" si="169"/>
        <v>34672787659194.348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34672787659194.348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144469948579.97644</v>
      </c>
      <c r="L4495" s="455">
        <f t="shared" ca="1" si="169"/>
        <v>34817257607774.324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34817257607774.324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145071906699.05966</v>
      </c>
      <c r="L4496" s="455">
        <f t="shared" ca="1" si="169"/>
        <v>34962329514473.383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34962329514473.383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145676372976.97244</v>
      </c>
      <c r="L4497" s="455">
        <f t="shared" ca="1" si="169"/>
        <v>35108005887450.355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35108005887450.355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146283357864.37646</v>
      </c>
      <c r="L4498" s="455">
        <f t="shared" ca="1" si="169"/>
        <v>35254289245314.734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35254289245314.734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146892871855.47806</v>
      </c>
      <c r="L4499" s="455">
        <f t="shared" ca="1" si="169"/>
        <v>35401182117170.211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35401182117170.211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147504925488.2092</v>
      </c>
      <c r="L4500" s="455">
        <f t="shared" ca="1" si="169"/>
        <v>35548687042658.422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35548687042658.422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148119529344.4101</v>
      </c>
      <c r="L4501" s="455">
        <f t="shared" ca="1" si="169"/>
        <v>35696806572002.828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35696806572002.828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148736694050.01178</v>
      </c>
      <c r="L4502" s="455">
        <f t="shared" ca="1" si="169"/>
        <v>35845543266052.844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35845543266052.844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149356430275.22018</v>
      </c>
      <c r="L4503" s="455">
        <f t="shared" ca="1" si="169"/>
        <v>35994899696328.063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35994899696328.063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149978748734.70026</v>
      </c>
      <c r="L4504" s="455">
        <f t="shared" ca="1" si="169"/>
        <v>36144878445062.766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36144878445062.766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150603660187.76154</v>
      </c>
      <c r="L4505" s="455">
        <f t="shared" ca="1" si="169"/>
        <v>36295482105250.523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36295482105250.523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151231175438.54385</v>
      </c>
      <c r="L4506" s="455">
        <f t="shared" ca="1" si="169"/>
        <v>36446713280689.07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36446713280689.07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151861305336.20447</v>
      </c>
      <c r="L4507" s="455">
        <f t="shared" ca="1" si="169"/>
        <v>36598574586025.273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36598574586025.273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152494060775.10532</v>
      </c>
      <c r="L4508" s="455">
        <f t="shared" ca="1" si="169"/>
        <v>36751068646800.375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36751068646800.375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153129452695.00156</v>
      </c>
      <c r="L4509" s="455">
        <f t="shared" ca="1" si="169"/>
        <v>36904198099495.375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36904198099495.375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153767492081.23071</v>
      </c>
      <c r="L4510" s="455">
        <f t="shared" ca="1" si="169"/>
        <v>37057965591576.609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37057965591576.609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154408189964.90253</v>
      </c>
      <c r="L4511" s="455">
        <f t="shared" ca="1" si="169"/>
        <v>37212373781541.516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37212373781541.516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155051557423.08966</v>
      </c>
      <c r="L4512" s="455">
        <f t="shared" ca="1" si="169"/>
        <v>37367425338964.602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37367425338964.602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155697605579.01917</v>
      </c>
      <c r="L4513" s="455">
        <f t="shared" ca="1" si="169"/>
        <v>37523122944543.617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37523122944543.617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156346345602.26508</v>
      </c>
      <c r="L4514" s="455">
        <f t="shared" ca="1" si="169"/>
        <v>37679469290145.883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37679469290145.883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156997788708.94116</v>
      </c>
      <c r="L4515" s="455">
        <f t="shared" ca="1" si="169"/>
        <v>37836467078854.82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37836467078854.82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157651946161.89508</v>
      </c>
      <c r="L4516" s="455">
        <f t="shared" ca="1" si="169"/>
        <v>37994119025016.719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37994119025016.719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158308829270.90298</v>
      </c>
      <c r="L4517" s="455">
        <f t="shared" ca="1" si="169"/>
        <v>38152427854287.625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38152427854287.625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158968449392.86511</v>
      </c>
      <c r="L4518" s="455">
        <f t="shared" ca="1" si="169"/>
        <v>38311396303680.492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38311396303680.492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159630817932.00204</v>
      </c>
      <c r="L4519" s="455">
        <f t="shared" ca="1" si="169"/>
        <v>38471027121612.492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38471027121612.492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160295946340.05206</v>
      </c>
      <c r="L4520" s="455">
        <f t="shared" ca="1" si="169"/>
        <v>38631323067952.547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38631323067952.547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160963846116.46893</v>
      </c>
      <c r="L4521" s="455">
        <f t="shared" ca="1" si="169"/>
        <v>38792286914069.016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38792286914069.016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161634528808.62091</v>
      </c>
      <c r="L4522" s="455">
        <f t="shared" ca="1" si="169"/>
        <v>38953921442877.633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38953921442877.633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162308006011.99014</v>
      </c>
      <c r="L4523" s="455">
        <f t="shared" ca="1" si="169"/>
        <v>39116229448889.625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39116229448889.625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162984289370.37344</v>
      </c>
      <c r="L4524" s="455">
        <f t="shared" ca="1" si="169"/>
        <v>39279213738260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39279213738260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163663390576.08334</v>
      </c>
      <c r="L4525" s="455">
        <f t="shared" ca="1" si="169"/>
        <v>39442877128836.086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39442877128836.086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164345321370.15036</v>
      </c>
      <c r="L4526" s="455">
        <f t="shared" ca="1" si="169"/>
        <v>39607222450206.234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39607222450206.234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165030093542.52597</v>
      </c>
      <c r="L4527" s="455">
        <f t="shared" ca="1" si="169"/>
        <v>39772252543748.758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39772252543748.758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165717718932.2865</v>
      </c>
      <c r="L4528" s="455">
        <f t="shared" ca="1" si="169"/>
        <v>39937970262681.047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39937970262681.047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166408209427.83771</v>
      </c>
      <c r="L4529" s="455">
        <f t="shared" ca="1" si="169"/>
        <v>40104378472108.883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40104378472108.883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167101576967.12033</v>
      </c>
      <c r="L4530" s="455">
        <f t="shared" ca="1" si="169"/>
        <v>40271480049076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40271480049076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167797833537.81665</v>
      </c>
      <c r="L4531" s="455">
        <f t="shared" ca="1" si="169"/>
        <v>40439277882613.82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40439277882613.82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168496991177.55759</v>
      </c>
      <c r="L4532" s="455">
        <f t="shared" ca="1" si="169"/>
        <v>40607774873791.375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40607774873791.375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169199061974.13074</v>
      </c>
      <c r="L4533" s="455">
        <f t="shared" ca="1" si="169"/>
        <v>40776973935765.508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40776973935765.508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169904058065.68961</v>
      </c>
      <c r="L4534" s="455">
        <f t="shared" ca="1" si="169"/>
        <v>40946877993831.195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40946877993831.195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170611991640.96332</v>
      </c>
      <c r="L4535" s="455">
        <f t="shared" ca="1" si="169"/>
        <v>41117489985472.156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41117489985472.156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171322874939.46732</v>
      </c>
      <c r="L4536" s="455">
        <f t="shared" ca="1" si="169"/>
        <v>41288812860411.625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41288812860411.625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172036720251.71509</v>
      </c>
      <c r="L4537" s="455">
        <f t="shared" ca="1" si="169"/>
        <v>41460849580663.344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41460849580663.344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172753539919.4306</v>
      </c>
      <c r="L4538" s="455">
        <f t="shared" ca="1" si="169"/>
        <v>41633603120582.773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41633603120582.773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173473346335.76157</v>
      </c>
      <c r="L4539" s="455">
        <f t="shared" ca="1" si="169"/>
        <v>41807076466918.531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41807076466918.531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174196151945.49387</v>
      </c>
      <c r="L4540" s="455">
        <f t="shared" ca="1" si="169"/>
        <v>41981272618864.023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41981272618864.023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174921969245.26675</v>
      </c>
      <c r="L4541" s="455">
        <f t="shared" ca="1" si="169"/>
        <v>42156194588109.289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42156194588109.289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175650810783.7887</v>
      </c>
      <c r="L4542" s="455">
        <f t="shared" ca="1" si="169"/>
        <v>42331845398893.078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42331845398893.078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176382689162.0545</v>
      </c>
      <c r="L4543" s="455">
        <f t="shared" ca="1" si="169"/>
        <v>42508228088055.133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42508228088055.133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177117617033.56305</v>
      </c>
      <c r="L4544" s="455">
        <f t="shared" ca="1" si="169"/>
        <v>42685345705088.695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42685345705088.695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177855607104.53622</v>
      </c>
      <c r="L4545" s="455">
        <f t="shared" ca="1" si="169"/>
        <v>42863201312193.234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42863201312193.234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178596672134.13849</v>
      </c>
      <c r="L4546" s="455">
        <f t="shared" ca="1" si="169"/>
        <v>43041797984327.375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43041797984327.375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179340824934.69739</v>
      </c>
      <c r="L4547" s="455">
        <f t="shared" ca="1" si="169"/>
        <v>43221138809262.07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43221138809262.07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180088078371.92529</v>
      </c>
      <c r="L4548" s="455">
        <f t="shared" ca="1" si="169"/>
        <v>43401226887633.992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43401226887633.992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180838445365.14163</v>
      </c>
      <c r="L4549" s="455">
        <f t="shared" ca="1" si="169"/>
        <v>43582065332999.133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43582065332999.133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181591938887.4964</v>
      </c>
      <c r="L4550" s="455">
        <f t="shared" ca="1" si="169"/>
        <v>43763657271886.633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43763657271886.633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182348571966.19431</v>
      </c>
      <c r="L4551" s="455">
        <f t="shared" ca="1" si="169"/>
        <v>43946005843852.828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43946005843852.828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183108357682.72012</v>
      </c>
      <c r="L4552" s="455">
        <f t="shared" ca="1" si="169"/>
        <v>44129114201535.547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44129114201535.547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183871309173.06479</v>
      </c>
      <c r="L4553" s="455">
        <f t="shared" ca="1" si="169"/>
        <v>44312985510708.609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44312985510708.609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184637439627.95255</v>
      </c>
      <c r="L4554" s="455">
        <f t="shared" ca="1" si="169"/>
        <v>44497622950336.563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44497622950336.563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185406762293.069</v>
      </c>
      <c r="L4555" s="455">
        <f t="shared" ca="1" si="169"/>
        <v>44683029712629.633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44683029712629.633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186179290469.29013</v>
      </c>
      <c r="L4556" s="455">
        <f t="shared" ca="1" si="169"/>
        <v>44869209003098.922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44869209003098.922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186955037512.91217</v>
      </c>
      <c r="L4557" s="455">
        <f t="shared" ca="1" si="169"/>
        <v>45056164040611.836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45056164040611.836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187734016835.88266</v>
      </c>
      <c r="L4558" s="455">
        <f t="shared" ca="1" si="169"/>
        <v>45243898057447.719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45243898057447.719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188516241906.03217</v>
      </c>
      <c r="L4559" s="455">
        <f t="shared" ca="1" si="169"/>
        <v>45432414299353.75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45432414299353.75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189301726247.30728</v>
      </c>
      <c r="L4560" s="455">
        <f t="shared" ca="1" si="169"/>
        <v>45621716025601.055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45621716025601.055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190090483440.00439</v>
      </c>
      <c r="L4561" s="455">
        <f t="shared" ca="1" si="169"/>
        <v>45811806509041.063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45811806509041.063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190882527121.00443</v>
      </c>
      <c r="L4562" s="455">
        <f t="shared" ca="1" si="169"/>
        <v>46002689036162.07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46002689036162.07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191677870984.00864</v>
      </c>
      <c r="L4563" s="455">
        <f t="shared" ca="1" si="169"/>
        <v>46194366907146.078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46194366907146.078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192476528779.77533</v>
      </c>
      <c r="L4564" s="455">
        <f t="shared" ca="1" si="169"/>
        <v>46386843435925.852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46386843435925.852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193278514316.35773</v>
      </c>
      <c r="L4565" s="455">
        <f t="shared" ca="1" si="169"/>
        <v>46580121950242.211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46580121950242.211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194083841459.34253</v>
      </c>
      <c r="L4566" s="455">
        <f t="shared" ca="1" si="169"/>
        <v>46774205791701.555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46774205791701.555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194892524132.08981</v>
      </c>
      <c r="L4567" s="455">
        <f t="shared" ca="1" si="169"/>
        <v>46969098315833.641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46969098315833.641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195704576315.97351</v>
      </c>
      <c r="L4568" s="455">
        <f t="shared" ca="1" si="169"/>
        <v>47164802892149.617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47164802892149.617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196520012050.62341</v>
      </c>
      <c r="L4569" s="455">
        <f t="shared" ca="1" si="169"/>
        <v>47361322904200.242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47361322904200.242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197338845434.16766</v>
      </c>
      <c r="L4570" s="455">
        <f t="shared" ca="1" si="169"/>
        <v>47558661749634.406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47558661749634.406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198161090623.47668</v>
      </c>
      <c r="L4571" s="455">
        <f t="shared" ca="1" si="169"/>
        <v>47756822840257.883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47756822840257.883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198986761834.40784</v>
      </c>
      <c r="L4572" s="455">
        <f t="shared" ca="1" si="169"/>
        <v>47955809602092.289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47955809602092.289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199815873342.05121</v>
      </c>
      <c r="L4573" s="455">
        <f t="shared" ca="1" si="169"/>
        <v>48155625475434.344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48155625475434.344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200648439480.97644</v>
      </c>
      <c r="L4574" s="455">
        <f t="shared" ca="1" si="169"/>
        <v>48356273914915.32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48356273914915.32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201484474645.4805</v>
      </c>
      <c r="L4575" s="455">
        <f t="shared" ca="1" si="169"/>
        <v>48557758389560.805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48557758389560.805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202323993289.83667</v>
      </c>
      <c r="L4576" s="455">
        <f t="shared" ca="1" si="169"/>
        <v>48760082382850.641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48760082382850.641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203167009928.54434</v>
      </c>
      <c r="L4577" s="455">
        <f t="shared" ca="1" si="169"/>
        <v>48963249392779.188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48963249392779.188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204013539136.57996</v>
      </c>
      <c r="L4578" s="455">
        <f t="shared" ca="1" si="169"/>
        <v>49167262931915.766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49167262931915.766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204863595549.64902</v>
      </c>
      <c r="L4579" s="455">
        <f t="shared" ca="1" si="169"/>
        <v>49372126527465.414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49372126527465.414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205717193864.43921</v>
      </c>
      <c r="L4580" s="455">
        <f t="shared" ca="1" si="169"/>
        <v>49577843721329.852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49577843721329.852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206574348838.87439</v>
      </c>
      <c r="L4581" s="455">
        <f t="shared" ca="1" si="169"/>
        <v>49784418070168.727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49784418070168.727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207435075292.36969</v>
      </c>
      <c r="L4582" s="455">
        <f t="shared" ca="1" si="169"/>
        <v>49991853145461.094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49991853145461.094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208299388106.08789</v>
      </c>
      <c r="L4583" s="455">
        <f t="shared" ca="1" si="169"/>
        <v>50200152533567.18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50200152533567.18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209167302223.19659</v>
      </c>
      <c r="L4584" s="455">
        <f t="shared" ca="1" si="169"/>
        <v>50409319835790.375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50409319835790.375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210038832649.12656</v>
      </c>
      <c r="L4585" s="455">
        <f t="shared" ca="1" si="169"/>
        <v>50619358668439.5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50619358668439.5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210913994451.83124</v>
      </c>
      <c r="L4586" s="455">
        <f t="shared" ca="1" si="169"/>
        <v>50830272662891.328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50830272662891.328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211792802762.04721</v>
      </c>
      <c r="L4587" s="455">
        <f t="shared" ca="1" si="169"/>
        <v>51042065465653.375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51042065465653.375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212675272773.55573</v>
      </c>
      <c r="L4588" s="455">
        <f t="shared" ca="1" si="169"/>
        <v>51254740738426.93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51254740738426.93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213561419743.44553</v>
      </c>
      <c r="L4589" s="455">
        <f t="shared" ca="1" si="169"/>
        <v>51468302158170.375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51468302158170.375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214451258992.37656</v>
      </c>
      <c r="L4590" s="455">
        <f t="shared" ca="1" si="169"/>
        <v>51682753417162.75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51682753417162.75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215344805904.84479</v>
      </c>
      <c r="L4591" s="455">
        <f t="shared" ca="1" si="169"/>
        <v>51898098223067.594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51898098223067.594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216242075929.4483</v>
      </c>
      <c r="L4592" s="455">
        <f t="shared" ca="1" si="169"/>
        <v>52114340298997.039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52114340298997.039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217143084579.15433</v>
      </c>
      <c r="L4593" s="455">
        <f t="shared" ca="1" si="169"/>
        <v>52331483383576.195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52331483383576.195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218047847431.56747</v>
      </c>
      <c r="L4594" s="455">
        <f t="shared" ca="1" si="169"/>
        <v>52549531231007.766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52549531231007.766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218956380129.19904</v>
      </c>
      <c r="L4595" s="455">
        <f t="shared" ca="1" si="169"/>
        <v>52768487611136.961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52768487611136.961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219868698379.73734</v>
      </c>
      <c r="L4596" s="455">
        <f t="shared" ca="1" si="169"/>
        <v>52988356309516.695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52988356309516.695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220784817956.31955</v>
      </c>
      <c r="L4597" s="455">
        <f t="shared" ca="1" si="169"/>
        <v>53209141127473.016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53209141127473.016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221704754697.80423</v>
      </c>
      <c r="L4598" s="455">
        <f t="shared" ref="L4598:L4852" ca="1" si="174">I4598-J4598+K4598</f>
        <v>53430845882170.82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53430845882170.82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222628524509.04507</v>
      </c>
      <c r="L4599" s="455">
        <f t="shared" ca="1" si="174"/>
        <v>53653474406679.867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53653474406679.867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223556143361.16611</v>
      </c>
      <c r="L4600" s="455">
        <f t="shared" ca="1" si="174"/>
        <v>53877030550041.031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53877030550041.031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224487627291.83762</v>
      </c>
      <c r="L4601" s="455">
        <f t="shared" ca="1" si="174"/>
        <v>54101518177332.867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54101518177332.867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225422992405.55362</v>
      </c>
      <c r="L4602" s="455">
        <f t="shared" ca="1" si="174"/>
        <v>54326941169738.422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54326941169738.422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226362254873.9101</v>
      </c>
      <c r="L4603" s="455">
        <f t="shared" ca="1" si="174"/>
        <v>54553303424612.328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54553303424612.328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227305430935.8847</v>
      </c>
      <c r="L4604" s="455">
        <f t="shared" ca="1" si="174"/>
        <v>54780608855548.211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54780608855548.211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228252536898.11755</v>
      </c>
      <c r="L4605" s="455">
        <f t="shared" ca="1" si="174"/>
        <v>55008861392446.328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55008861392446.328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229203589135.19302</v>
      </c>
      <c r="L4606" s="455">
        <f t="shared" ca="1" si="174"/>
        <v>55238064981581.523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55238064981581.523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230158604089.923</v>
      </c>
      <c r="L4607" s="455">
        <f t="shared" ca="1" si="174"/>
        <v>55468223585671.445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55468223585671.445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231117598273.63104</v>
      </c>
      <c r="L4608" s="455">
        <f t="shared" ca="1" si="174"/>
        <v>55699341183945.078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55699341183945.078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232080588266.43787</v>
      </c>
      <c r="L4609" s="455">
        <f t="shared" ca="1" si="174"/>
        <v>55931421772211.516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55931421772211.516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233047590717.54794</v>
      </c>
      <c r="L4610" s="455">
        <f t="shared" ca="1" si="174"/>
        <v>56164469362929.063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56164469362929.063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234018622345.53775</v>
      </c>
      <c r="L4611" s="455">
        <f t="shared" ca="1" si="174"/>
        <v>56398487985274.602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56398487985274.602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234993699938.6442</v>
      </c>
      <c r="L4612" s="455">
        <f t="shared" ca="1" si="174"/>
        <v>56633481685213.242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56633481685213.242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235972840355.05518</v>
      </c>
      <c r="L4613" s="455">
        <f t="shared" ca="1" si="174"/>
        <v>56869454525568.297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56869454525568.297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236956060523.20126</v>
      </c>
      <c r="L4614" s="455">
        <f t="shared" ca="1" si="174"/>
        <v>57106410586091.5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57106410586091.5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237943377442.04788</v>
      </c>
      <c r="L4615" s="455">
        <f t="shared" ca="1" si="174"/>
        <v>57344353963533.547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57344353963533.547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238934808181.3898</v>
      </c>
      <c r="L4616" s="455">
        <f t="shared" ca="1" si="174"/>
        <v>57583288771714.938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57583288771714.938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239930369882.14557</v>
      </c>
      <c r="L4617" s="455">
        <f t="shared" ca="1" si="174"/>
        <v>57823219141597.086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57823219141597.086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240930079756.65451</v>
      </c>
      <c r="L4618" s="455">
        <f t="shared" ca="1" si="174"/>
        <v>58064149221353.742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58064149221353.742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241933955088.97391</v>
      </c>
      <c r="L4619" s="455">
        <f t="shared" ca="1" si="174"/>
        <v>58306083176442.719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58306083176442.719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242942013235.17798</v>
      </c>
      <c r="L4620" s="455">
        <f t="shared" ca="1" si="174"/>
        <v>58549025189677.898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58549025189677.898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243954271623.6579</v>
      </c>
      <c r="L4621" s="455">
        <f t="shared" ca="1" si="174"/>
        <v>58792979461301.555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58792979461301.555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244970747755.42313</v>
      </c>
      <c r="L4622" s="455">
        <f t="shared" ca="1" si="174"/>
        <v>59037950209056.977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59037950209056.977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245991459204.40405</v>
      </c>
      <c r="L4623" s="455">
        <f t="shared" ca="1" si="174"/>
        <v>59283941668261.383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59283941668261.383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247016423617.7558</v>
      </c>
      <c r="L4624" s="455">
        <f t="shared" ca="1" si="174"/>
        <v>59530958091879.141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59530958091879.141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248045658716.16309</v>
      </c>
      <c r="L4625" s="455">
        <f t="shared" ca="1" si="174"/>
        <v>59779003750595.305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59779003750595.305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249079182294.14709</v>
      </c>
      <c r="L4626" s="455">
        <f t="shared" ca="1" si="174"/>
        <v>60028082932889.453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60028082932889.453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250117012220.37271</v>
      </c>
      <c r="L4627" s="455">
        <f t="shared" ca="1" si="174"/>
        <v>60278199945109.828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60278199945109.828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251159166437.95761</v>
      </c>
      <c r="L4628" s="455">
        <f t="shared" ca="1" si="174"/>
        <v>60529359111547.789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60529359111547.789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252205662964.78244</v>
      </c>
      <c r="L4629" s="455">
        <f t="shared" ca="1" si="174"/>
        <v>60781564774512.57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60781564774512.57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253256519893.80237</v>
      </c>
      <c r="L4630" s="455">
        <f t="shared" ca="1" si="174"/>
        <v>61034821294406.375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61034821294406.375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254311755393.35989</v>
      </c>
      <c r="L4631" s="455">
        <f t="shared" ca="1" si="174"/>
        <v>61289133049799.734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61289133049799.734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255371387707.4989</v>
      </c>
      <c r="L4632" s="455">
        <f t="shared" ca="1" si="174"/>
        <v>61544504437507.234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61544504437507.234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256435435156.28018</v>
      </c>
      <c r="L4633" s="455">
        <f t="shared" ca="1" si="174"/>
        <v>61800939872663.516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61800939872663.516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257503916136.09799</v>
      </c>
      <c r="L4634" s="455">
        <f t="shared" ca="1" si="174"/>
        <v>62058443788799.617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62058443788799.617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258576849119.99841</v>
      </c>
      <c r="L4635" s="455">
        <f t="shared" ca="1" si="174"/>
        <v>62317020637919.617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62317020637919.617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259654252657.99844</v>
      </c>
      <c r="L4636" s="455">
        <f t="shared" ca="1" si="174"/>
        <v>62576674890577.617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62576674890577.617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260736145377.40677</v>
      </c>
      <c r="L4637" s="455">
        <f t="shared" ca="1" si="174"/>
        <v>62837411035955.023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62837411035955.023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261822545983.1459</v>
      </c>
      <c r="L4638" s="455">
        <f t="shared" ca="1" si="174"/>
        <v>63099233581938.172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63099233581938.172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262913473258.07568</v>
      </c>
      <c r="L4639" s="455">
        <f t="shared" ca="1" si="174"/>
        <v>63362147055196.25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63362147055196.25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264008946063.31775</v>
      </c>
      <c r="L4640" s="455">
        <f t="shared" ca="1" si="174"/>
        <v>63626156001259.57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63626156001259.57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265108983338.58151</v>
      </c>
      <c r="L4641" s="455">
        <f t="shared" ca="1" si="174"/>
        <v>63891264984598.148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63891264984598.148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266213604102.49228</v>
      </c>
      <c r="L4642" s="455">
        <f t="shared" ca="1" si="174"/>
        <v>64157478588700.641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64157478588700.641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267322827452.91931</v>
      </c>
      <c r="L4643" s="455">
        <f t="shared" ca="1" si="174"/>
        <v>64424801416153.563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64424801416153.563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268436672567.30649</v>
      </c>
      <c r="L4644" s="455">
        <f t="shared" ca="1" si="174"/>
        <v>64693238088720.867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64693238088720.867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269555158703.0036</v>
      </c>
      <c r="L4645" s="455">
        <f t="shared" ca="1" si="174"/>
        <v>64962793247423.867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64962793247423.867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270678305197.5994</v>
      </c>
      <c r="L4646" s="455">
        <f t="shared" ca="1" si="174"/>
        <v>65233471552621.469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65233471552621.469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271806131469.2561</v>
      </c>
      <c r="L4647" s="455">
        <f t="shared" ca="1" si="174"/>
        <v>65505277684090.727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65505277684090.727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272938657017.04468</v>
      </c>
      <c r="L4648" s="455">
        <f t="shared" ca="1" si="174"/>
        <v>65778216341107.773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65778216341107.773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274075901421.28238</v>
      </c>
      <c r="L4649" s="455">
        <f t="shared" ca="1" si="174"/>
        <v>66052292242529.055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66052292242529.055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275217884343.87103</v>
      </c>
      <c r="L4650" s="455">
        <f t="shared" ca="1" si="174"/>
        <v>66327510126872.922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66327510126872.922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276364625528.63715</v>
      </c>
      <c r="L4651" s="455">
        <f t="shared" ca="1" si="174"/>
        <v>66603874752401.563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66603874752401.563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277516144801.67316</v>
      </c>
      <c r="L4652" s="455">
        <f t="shared" ca="1" si="174"/>
        <v>66881390897203.234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66881390897203.234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278672462071.68011</v>
      </c>
      <c r="L4653" s="455">
        <f t="shared" ca="1" si="174"/>
        <v>67160063359274.914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67160063359274.914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279833597330.31213</v>
      </c>
      <c r="L4654" s="455">
        <f t="shared" ca="1" si="174"/>
        <v>67439896956605.227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67439896956605.227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280999570652.52173</v>
      </c>
      <c r="L4655" s="455">
        <f t="shared" ca="1" si="174"/>
        <v>67720896527257.75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67720896527257.75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282170402196.90729</v>
      </c>
      <c r="L4656" s="455">
        <f t="shared" ca="1" si="174"/>
        <v>68003066929454.656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68003066929454.656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283346112206.06104</v>
      </c>
      <c r="L4657" s="455">
        <f t="shared" ca="1" si="174"/>
        <v>68286413041660.719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68286413041660.719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284526721006.91968</v>
      </c>
      <c r="L4658" s="455">
        <f t="shared" ca="1" si="174"/>
        <v>68570939762667.641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68570939762667.641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285712249011.11517</v>
      </c>
      <c r="L4659" s="455">
        <f t="shared" ca="1" si="174"/>
        <v>68856652011678.758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68856652011678.758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286902716715.32813</v>
      </c>
      <c r="L4660" s="455">
        <f t="shared" ca="1" si="174"/>
        <v>69143554728394.086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69143554728394.086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288098144701.64203</v>
      </c>
      <c r="L4661" s="455">
        <f t="shared" ca="1" si="174"/>
        <v>69431652873095.727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69431652873095.727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289298553637.89886</v>
      </c>
      <c r="L4662" s="455">
        <f t="shared" ca="1" si="174"/>
        <v>69720951426733.625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69720951426733.625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290503964278.05676</v>
      </c>
      <c r="L4663" s="455">
        <f t="shared" ca="1" si="174"/>
        <v>70011455391011.68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70011455391011.68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291714397462.54865</v>
      </c>
      <c r="L4664" s="455">
        <f t="shared" ca="1" si="174"/>
        <v>70303169788474.227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70303169788474.227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292929874118.64258</v>
      </c>
      <c r="L4665" s="455">
        <f t="shared" ca="1" si="174"/>
        <v>70596099662592.875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70596099662592.875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294150415260.80365</v>
      </c>
      <c r="L4666" s="455">
        <f t="shared" ca="1" si="174"/>
        <v>70890250077853.672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70890250077853.672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295376041991.05695</v>
      </c>
      <c r="L4667" s="455">
        <f t="shared" ca="1" si="174"/>
        <v>71185626119844.734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71185626119844.734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296606775499.35303</v>
      </c>
      <c r="L4668" s="455">
        <f t="shared" ca="1" si="174"/>
        <v>71482232895344.094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71482232895344.094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297842637063.93372</v>
      </c>
      <c r="L4669" s="455">
        <f t="shared" ca="1" si="174"/>
        <v>71780075532408.031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71780075532408.031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299083648051.70013</v>
      </c>
      <c r="L4670" s="455">
        <f t="shared" ca="1" si="174"/>
        <v>72079159180459.734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72079159180459.734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300329829918.58221</v>
      </c>
      <c r="L4671" s="455">
        <f t="shared" ca="1" si="174"/>
        <v>72379489010378.313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72379489010378.313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301581204209.90961</v>
      </c>
      <c r="L4672" s="455">
        <f t="shared" ca="1" si="174"/>
        <v>72681070214588.219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72681070214588.219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302837792560.78424</v>
      </c>
      <c r="L4673" s="455">
        <f t="shared" ca="1" si="174"/>
        <v>72983908007149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72983908007149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304099616696.45416</v>
      </c>
      <c r="L4674" s="455">
        <f t="shared" ca="1" si="174"/>
        <v>73288007623845.453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73288007623845.453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305366698432.68939</v>
      </c>
      <c r="L4675" s="455">
        <f t="shared" ca="1" si="174"/>
        <v>73593374322278.141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73593374322278.141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306639059676.15894</v>
      </c>
      <c r="L4676" s="455">
        <f t="shared" ca="1" si="174"/>
        <v>73900013381954.297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73900013381954.297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307916722424.80957</v>
      </c>
      <c r="L4677" s="455">
        <f t="shared" ca="1" si="174"/>
        <v>74207930104379.109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74207930104379.109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309199708768.24628</v>
      </c>
      <c r="L4678" s="455">
        <f t="shared" ca="1" si="174"/>
        <v>74517129813147.359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74517129813147.359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310488040888.11401</v>
      </c>
      <c r="L4679" s="455">
        <f t="shared" ca="1" si="174"/>
        <v>74827617854035.469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74827617854035.469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311781741058.48114</v>
      </c>
      <c r="L4680" s="455">
        <f t="shared" ca="1" si="174"/>
        <v>75139399595093.953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75139399595093.953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313080831646.22479</v>
      </c>
      <c r="L4681" s="455">
        <f t="shared" ca="1" si="174"/>
        <v>75452480426740.172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75452480426740.172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314385335111.41736</v>
      </c>
      <c r="L4682" s="455">
        <f t="shared" ca="1" si="174"/>
        <v>75766865761851.594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75766865761851.594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315695274007.71497</v>
      </c>
      <c r="L4683" s="455">
        <f t="shared" ca="1" si="174"/>
        <v>76082561035859.313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76082561035859.313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317010670982.74713</v>
      </c>
      <c r="L4684" s="455">
        <f t="shared" ca="1" si="174"/>
        <v>76399571706842.063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76399571706842.063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318331548778.50861</v>
      </c>
      <c r="L4685" s="455">
        <f t="shared" ca="1" si="174"/>
        <v>76717903255620.578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76717903255620.578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319657930231.75238</v>
      </c>
      <c r="L4686" s="455">
        <f t="shared" ca="1" si="174"/>
        <v>77037561185852.328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77037561185852.328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320989838274.3847</v>
      </c>
      <c r="L4687" s="455">
        <f t="shared" ca="1" si="174"/>
        <v>77358551024126.719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77358551024126.719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322327295933.86133</v>
      </c>
      <c r="L4688" s="455">
        <f t="shared" ca="1" si="174"/>
        <v>77680878320060.578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77680878320060.578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323670326333.58575</v>
      </c>
      <c r="L4689" s="455">
        <f t="shared" ca="1" si="174"/>
        <v>78004548646394.156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78004548646394.156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325018952693.30896</v>
      </c>
      <c r="L4690" s="455">
        <f t="shared" ca="1" si="174"/>
        <v>78329567599087.469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78329567599087.469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326373198329.53113</v>
      </c>
      <c r="L4691" s="455">
        <f t="shared" ca="1" si="174"/>
        <v>78655940797417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78655940797417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327733086655.90417</v>
      </c>
      <c r="L4692" s="455">
        <f t="shared" ca="1" si="174"/>
        <v>78983673884072.906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78983673884072.906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329098641183.63708</v>
      </c>
      <c r="L4693" s="455">
        <f t="shared" ca="1" si="174"/>
        <v>79312772525256.547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79312772525256.547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330469885521.90228</v>
      </c>
      <c r="L4694" s="455">
        <f t="shared" ca="1" si="174"/>
        <v>79643242410778.453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79643242410778.453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331846843378.24353</v>
      </c>
      <c r="L4695" s="455">
        <f t="shared" ca="1" si="174"/>
        <v>79975089254156.703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79975089254156.703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333229538558.98627</v>
      </c>
      <c r="L4696" s="455">
        <f t="shared" ca="1" si="174"/>
        <v>80308318792715.688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80308318792715.688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334617994969.64868</v>
      </c>
      <c r="L4697" s="455">
        <f t="shared" ca="1" si="174"/>
        <v>80642936787685.344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80642936787685.344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336012236615.35559</v>
      </c>
      <c r="L4698" s="455">
        <f t="shared" ca="1" si="174"/>
        <v>80978949024300.703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80978949024300.703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337412287601.25293</v>
      </c>
      <c r="L4699" s="455">
        <f t="shared" ca="1" si="174"/>
        <v>81316361311901.953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81316361311901.953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338818172132.9248</v>
      </c>
      <c r="L4700" s="455">
        <f t="shared" ca="1" si="174"/>
        <v>81655179484034.875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81655179484034.875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340229914516.81195</v>
      </c>
      <c r="L4701" s="455">
        <f t="shared" ca="1" si="174"/>
        <v>81995409398551.688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81995409398551.688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341647539160.63202</v>
      </c>
      <c r="L4702" s="455">
        <f t="shared" ca="1" si="174"/>
        <v>82337056937712.313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82337056937712.313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343071070573.80127</v>
      </c>
      <c r="L4703" s="455">
        <f t="shared" ca="1" si="174"/>
        <v>82680128008286.109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82680128008286.109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344500533367.85876</v>
      </c>
      <c r="L4704" s="455">
        <f t="shared" ca="1" si="174"/>
        <v>83024628541653.969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83024628541653.969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345935952256.89154</v>
      </c>
      <c r="L4705" s="455">
        <f t="shared" ca="1" si="174"/>
        <v>83370564493910.859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83370564493910.859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347377352057.96191</v>
      </c>
      <c r="L4706" s="455">
        <f t="shared" ca="1" si="174"/>
        <v>83717941845968.828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83717941845968.828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348824757691.5368</v>
      </c>
      <c r="L4707" s="455">
        <f t="shared" ca="1" si="174"/>
        <v>84066766603660.359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84066766603660.359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350278194181.91815</v>
      </c>
      <c r="L4708" s="455">
        <f t="shared" ca="1" si="174"/>
        <v>84417044797842.281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84417044797842.281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351737686657.67615</v>
      </c>
      <c r="L4709" s="455">
        <f t="shared" ca="1" si="174"/>
        <v>84768782484499.953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84768782484499.953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353203260352.08313</v>
      </c>
      <c r="L4710" s="455">
        <f t="shared" ca="1" si="174"/>
        <v>85121985744852.031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85121985744852.031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354674940603.55011</v>
      </c>
      <c r="L4711" s="455">
        <f t="shared" ca="1" si="174"/>
        <v>85476660685455.578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85476660685455.578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356152752856.06488</v>
      </c>
      <c r="L4712" s="455">
        <f t="shared" ca="1" si="174"/>
        <v>85832813438311.641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85832813438311.641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357636722659.63184</v>
      </c>
      <c r="L4713" s="455">
        <f t="shared" ca="1" si="174"/>
        <v>86190450160971.266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86190450160971.266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359126875670.71362</v>
      </c>
      <c r="L4714" s="455">
        <f t="shared" ca="1" si="174"/>
        <v>86549577036641.984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86549577036641.984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360623237652.67493</v>
      </c>
      <c r="L4715" s="455">
        <f t="shared" ca="1" si="174"/>
        <v>86910200274294.656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86910200274294.656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362125834476.22772</v>
      </c>
      <c r="L4716" s="455">
        <f t="shared" ca="1" si="174"/>
        <v>87272326108770.891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87272326108770.891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363634692119.87872</v>
      </c>
      <c r="L4717" s="455">
        <f t="shared" ca="1" si="174"/>
        <v>87635960800890.766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87635960800890.766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365149836670.37817</v>
      </c>
      <c r="L4718" s="455">
        <f t="shared" ca="1" si="174"/>
        <v>88001110637561.141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88001110637561.141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366671294323.17139</v>
      </c>
      <c r="L4719" s="455">
        <f t="shared" ca="1" si="174"/>
        <v>88367781931884.313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88367781931884.313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368199091382.85132</v>
      </c>
      <c r="L4720" s="455">
        <f t="shared" ca="1" si="174"/>
        <v>88735981023267.156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88735981023267.156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369733254263.61316</v>
      </c>
      <c r="L4721" s="455">
        <f t="shared" ca="1" si="174"/>
        <v>89105714277530.766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89105714277530.766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371273809489.71155</v>
      </c>
      <c r="L4722" s="455">
        <f t="shared" ca="1" si="174"/>
        <v>89476988087020.484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89476988087020.484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372820783695.9187</v>
      </c>
      <c r="L4723" s="455">
        <f t="shared" ca="1" si="174"/>
        <v>89849808870716.406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89849808870716.406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374374203627.98505</v>
      </c>
      <c r="L4724" s="455">
        <f t="shared" ca="1" si="174"/>
        <v>90224183074344.391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90224183074344.391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375934096143.10162</v>
      </c>
      <c r="L4725" s="455">
        <f t="shared" ca="1" si="174"/>
        <v>90600117170487.5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90600117170487.5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377500488210.36456</v>
      </c>
      <c r="L4726" s="455">
        <f t="shared" ca="1" si="174"/>
        <v>90977617658697.859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90977617658697.859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379073406911.24109</v>
      </c>
      <c r="L4727" s="455">
        <f t="shared" ca="1" si="174"/>
        <v>91356691065609.094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91356691065609.094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380652879440.0379</v>
      </c>
      <c r="L4728" s="455">
        <f t="shared" ca="1" si="174"/>
        <v>91737343945049.125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91737343945049.125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382238933104.37134</v>
      </c>
      <c r="L4729" s="455">
        <f t="shared" ca="1" si="174"/>
        <v>92119582878153.5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92119582878153.5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383831595325.63959</v>
      </c>
      <c r="L4730" s="455">
        <f t="shared" ca="1" si="174"/>
        <v>92503414473479.141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92503414473479.141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385430893639.4964</v>
      </c>
      <c r="L4731" s="455">
        <f t="shared" ca="1" si="174"/>
        <v>92888845367118.641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92888845367118.641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387036855696.32764</v>
      </c>
      <c r="L4732" s="455">
        <f t="shared" ca="1" si="174"/>
        <v>93275882222814.969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93275882222814.969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388649509261.729</v>
      </c>
      <c r="L4733" s="455">
        <f t="shared" ca="1" si="174"/>
        <v>93664531732076.703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93664531732076.703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390268882216.98627</v>
      </c>
      <c r="L4734" s="455">
        <f t="shared" ca="1" si="174"/>
        <v>94054800614293.688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94054800614293.688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391895002559.55701</v>
      </c>
      <c r="L4735" s="455">
        <f t="shared" ca="1" si="174"/>
        <v>94446695616853.25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94446695616853.25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393527898403.55518</v>
      </c>
      <c r="L4736" s="455">
        <f t="shared" ca="1" si="174"/>
        <v>94840223515256.813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94840223515256.813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395167597980.23669</v>
      </c>
      <c r="L4737" s="455">
        <f t="shared" ca="1" si="174"/>
        <v>95235391113237.047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95235391113237.047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396814129638.48767</v>
      </c>
      <c r="L4738" s="455">
        <f t="shared" ca="1" si="174"/>
        <v>95632205242875.531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95632205242875.531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398467521845.3147</v>
      </c>
      <c r="L4739" s="455">
        <f t="shared" ca="1" si="174"/>
        <v>96030672764720.844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96030672764720.844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400127803186.33685</v>
      </c>
      <c r="L4740" s="455">
        <f t="shared" ca="1" si="174"/>
        <v>96430800567907.188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96430800567907.188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401795002366.27997</v>
      </c>
      <c r="L4741" s="455">
        <f t="shared" ca="1" si="174"/>
        <v>96832595570273.469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96832595570273.469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403469148209.47278</v>
      </c>
      <c r="L4742" s="455">
        <f t="shared" ca="1" si="174"/>
        <v>97236064718482.938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97236064718482.938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405150269660.34558</v>
      </c>
      <c r="L4743" s="455">
        <f t="shared" ca="1" si="174"/>
        <v>97641214988143.281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97641214988143.281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406838395783.93036</v>
      </c>
      <c r="L4744" s="455">
        <f t="shared" ca="1" si="174"/>
        <v>98048053383927.219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98048053383927.219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408533555766.3634</v>
      </c>
      <c r="L4745" s="455">
        <f t="shared" ca="1" si="174"/>
        <v>98456586939693.578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98456586939693.578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410235778915.38989</v>
      </c>
      <c r="L4746" s="455">
        <f t="shared" ca="1" si="174"/>
        <v>98866822718608.969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98866822718608.969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411945094660.87073</v>
      </c>
      <c r="L4747" s="455">
        <f t="shared" ca="1" si="174"/>
        <v>99278767813269.844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99278767813269.844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413661532555.29102</v>
      </c>
      <c r="L4748" s="455">
        <f t="shared" ca="1" si="174"/>
        <v>99692429345825.141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99692429345825.141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415385122274.27142</v>
      </c>
      <c r="L4749" s="455">
        <f t="shared" ca="1" si="174"/>
        <v>100107814468099.41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100107814468099.41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417115893617.08087</v>
      </c>
      <c r="L4750" s="455">
        <f t="shared" ca="1" si="174"/>
        <v>100524930361716.48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100524930361716.48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418853876507.15204</v>
      </c>
      <c r="L4751" s="455">
        <f t="shared" ca="1" si="174"/>
        <v>100943784238223.64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100943784238223.64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420599100992.59851</v>
      </c>
      <c r="L4752" s="455">
        <f t="shared" ca="1" si="174"/>
        <v>101364383339216.23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101364383339216.23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422351597246.73431</v>
      </c>
      <c r="L4753" s="455">
        <f t="shared" ca="1" si="174"/>
        <v>101786734936462.97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101786734936462.97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424111395568.5957</v>
      </c>
      <c r="L4754" s="455">
        <f t="shared" ca="1" si="174"/>
        <v>102210846332031.56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102210846332031.56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425878526383.46484</v>
      </c>
      <c r="L4755" s="455">
        <f t="shared" ca="1" si="174"/>
        <v>102636724858415.03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102636724858415.03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427653020243.39594</v>
      </c>
      <c r="L4756" s="455">
        <f t="shared" ca="1" si="174"/>
        <v>103064377878658.42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103064377878658.42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429434907827.74341</v>
      </c>
      <c r="L4757" s="455">
        <f t="shared" ca="1" si="174"/>
        <v>103493812786486.17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103493812786486.17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431224219943.69238</v>
      </c>
      <c r="L4758" s="455">
        <f t="shared" ca="1" si="174"/>
        <v>103925037006429.86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103925037006429.86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433020987526.79108</v>
      </c>
      <c r="L4759" s="455">
        <f t="shared" ca="1" si="174"/>
        <v>104358057993956.66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104358057993956.66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434825241641.48608</v>
      </c>
      <c r="L4760" s="455">
        <f t="shared" ca="1" si="174"/>
        <v>104792883235598.14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104792883235598.14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436637013481.65894</v>
      </c>
      <c r="L4761" s="455">
        <f t="shared" ca="1" si="174"/>
        <v>105229520249079.8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105229520249079.8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438456334371.16583</v>
      </c>
      <c r="L4762" s="455">
        <f t="shared" ca="1" si="174"/>
        <v>105667976583450.97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105667976583450.97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440283235764.37903</v>
      </c>
      <c r="L4763" s="455">
        <f t="shared" ca="1" si="174"/>
        <v>106108259819215.34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106108259819215.34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442117749246.73059</v>
      </c>
      <c r="L4764" s="455">
        <f t="shared" ca="1" si="174"/>
        <v>106550377568462.08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106550377568462.08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443959906535.25867</v>
      </c>
      <c r="L4765" s="455">
        <f t="shared" ca="1" si="174"/>
        <v>106994337474997.34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106994337474997.34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445809739479.15558</v>
      </c>
      <c r="L4766" s="455">
        <f t="shared" ca="1" si="174"/>
        <v>107440147214476.5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107440147214476.5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447667280060.31873</v>
      </c>
      <c r="L4767" s="455">
        <f t="shared" ca="1" si="174"/>
        <v>107887814494536.81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107887814494536.81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449532560393.90338</v>
      </c>
      <c r="L4768" s="455">
        <f t="shared" ca="1" si="174"/>
        <v>108337347054930.72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108337347054930.72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451405612728.87799</v>
      </c>
      <c r="L4769" s="455">
        <f t="shared" ca="1" si="174"/>
        <v>108788752667659.59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108788752667659.59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453286469448.5816</v>
      </c>
      <c r="L4770" s="455">
        <f t="shared" ca="1" si="174"/>
        <v>109242039137108.17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109242039137108.17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455175163071.28406</v>
      </c>
      <c r="L4771" s="455">
        <f t="shared" ca="1" si="174"/>
        <v>109697214300179.45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109697214300179.45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457071726250.74762</v>
      </c>
      <c r="L4772" s="455">
        <f t="shared" ca="1" si="174"/>
        <v>110154286026430.2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110154286026430.2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458976191776.79248</v>
      </c>
      <c r="L4773" s="455">
        <f t="shared" ca="1" si="174"/>
        <v>110613262218207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110613262218207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460888592575.86255</v>
      </c>
      <c r="L4774" s="455">
        <f t="shared" ca="1" si="174"/>
        <v>111074150810782.86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111074150810782.86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462808961711.59528</v>
      </c>
      <c r="L4775" s="455">
        <f t="shared" ca="1" si="174"/>
        <v>111536959772494.45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111536959772494.45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464737332385.39362</v>
      </c>
      <c r="L4776" s="455">
        <f t="shared" ca="1" si="174"/>
        <v>112001697104879.84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112001697104879.84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466673737936.99933</v>
      </c>
      <c r="L4777" s="455">
        <f t="shared" ca="1" si="174"/>
        <v>112468370842816.84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112468370842816.84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468618211845.07019</v>
      </c>
      <c r="L4778" s="455">
        <f t="shared" ca="1" si="174"/>
        <v>112936989054661.91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112936989054661.91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470570787727.75793</v>
      </c>
      <c r="L4779" s="455">
        <f t="shared" ca="1" si="174"/>
        <v>113407559842389.67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113407559842389.67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472531499343.29034</v>
      </c>
      <c r="L4780" s="455">
        <f t="shared" ca="1" si="174"/>
        <v>113880091341732.97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113880091341732.97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474500380590.55408</v>
      </c>
      <c r="L4781" s="455">
        <f t="shared" ca="1" si="174"/>
        <v>114354591722323.52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114354591722323.52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476477465509.68134</v>
      </c>
      <c r="L4782" s="455">
        <f t="shared" ca="1" si="174"/>
        <v>114831069187833.2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114831069187833.2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478462788282.63837</v>
      </c>
      <c r="L4783" s="455">
        <f t="shared" ca="1" si="174"/>
        <v>115309531976115.84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115309531976115.84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480456383233.8161</v>
      </c>
      <c r="L4784" s="455">
        <f t="shared" ca="1" si="174"/>
        <v>115789988359349.66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115789988359349.66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482458284830.62347</v>
      </c>
      <c r="L4785" s="455">
        <f t="shared" ca="1" si="174"/>
        <v>116272446644180.28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116272446644180.28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484468527684.08447</v>
      </c>
      <c r="L4786" s="455">
        <f t="shared" ca="1" si="174"/>
        <v>116756915171864.36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116756915171864.36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486487146549.43481</v>
      </c>
      <c r="L4787" s="455">
        <f t="shared" ca="1" si="174"/>
        <v>117243402318413.8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117243402318413.8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488514176326.72412</v>
      </c>
      <c r="L4788" s="455">
        <f t="shared" ca="1" si="174"/>
        <v>117731916494740.52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117731916494740.52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490549652061.41882</v>
      </c>
      <c r="L4789" s="455">
        <f t="shared" ca="1" si="174"/>
        <v>118222466146801.94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118222466146801.94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492593608945.00806</v>
      </c>
      <c r="L4790" s="455">
        <f t="shared" ca="1" si="174"/>
        <v>118715059755746.95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118715059755746.95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494646082315.6123</v>
      </c>
      <c r="L4791" s="455">
        <f t="shared" ca="1" si="174"/>
        <v>119209705838062.56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119209705838062.56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496707107658.59399</v>
      </c>
      <c r="L4792" s="455">
        <f t="shared" ca="1" si="174"/>
        <v>119706412945721.16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119706412945721.16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498776720607.17145</v>
      </c>
      <c r="L4793" s="455">
        <f t="shared" ca="1" si="174"/>
        <v>120205189666328.33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120205189666328.33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500854956943.03467</v>
      </c>
      <c r="L4794" s="455">
        <f t="shared" ca="1" si="174"/>
        <v>120706044623271.36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120706044623271.36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502941852596.96399</v>
      </c>
      <c r="L4795" s="455">
        <f t="shared" ca="1" si="174"/>
        <v>121208986475868.33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121208986475868.33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505037443649.45135</v>
      </c>
      <c r="L4796" s="455">
        <f t="shared" ca="1" si="174"/>
        <v>121714023919517.78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121714023919517.78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507141766331.3241</v>
      </c>
      <c r="L4797" s="455">
        <f t="shared" ca="1" si="174"/>
        <v>122221165685849.11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122221165685849.11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509254857024.37134</v>
      </c>
      <c r="L4798" s="455">
        <f t="shared" ca="1" si="174"/>
        <v>122730420542873.48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122730420542873.48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511376752261.97284</v>
      </c>
      <c r="L4799" s="455">
        <f t="shared" ca="1" si="174"/>
        <v>123241797295135.45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123241797295135.45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513507488729.73114</v>
      </c>
      <c r="L4800" s="455">
        <f t="shared" ca="1" si="174"/>
        <v>123755304783865.19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123755304783865.19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515647103266.10492</v>
      </c>
      <c r="L4801" s="455">
        <f t="shared" ca="1" si="174"/>
        <v>124270951887131.3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124270951887131.3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517795632863.047</v>
      </c>
      <c r="L4802" s="455">
        <f t="shared" ca="1" si="174"/>
        <v>124788747519994.34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124788747519994.34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519953114666.64301</v>
      </c>
      <c r="L4803" s="455">
        <f t="shared" ca="1" si="174"/>
        <v>125308700634660.98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125308700634660.98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522119585977.75403</v>
      </c>
      <c r="L4804" s="455">
        <f t="shared" ca="1" si="174"/>
        <v>125830820220638.73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125830820220638.73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524295084252.66138</v>
      </c>
      <c r="L4805" s="455">
        <f t="shared" ca="1" si="174"/>
        <v>126355115304891.39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126355115304891.39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526479647103.71411</v>
      </c>
      <c r="L4806" s="455">
        <f t="shared" ca="1" si="174"/>
        <v>126881594951995.11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126881594951995.11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528673312299.97955</v>
      </c>
      <c r="L4807" s="455">
        <f t="shared" ca="1" si="174"/>
        <v>127410268264295.09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127410268264295.09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530876117767.89624</v>
      </c>
      <c r="L4808" s="455">
        <f t="shared" ca="1" si="174"/>
        <v>127941144382062.98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127941144382062.98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533088101591.92908</v>
      </c>
      <c r="L4809" s="455">
        <f t="shared" ca="1" si="174"/>
        <v>128474232483654.91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128474232483654.91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535309302015.22876</v>
      </c>
      <c r="L4810" s="455">
        <f t="shared" ca="1" si="174"/>
        <v>129009541785670.14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129009541785670.14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537539757440.29224</v>
      </c>
      <c r="L4811" s="455">
        <f t="shared" ca="1" si="174"/>
        <v>129547081543110.44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129547081543110.44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539779506429.62689</v>
      </c>
      <c r="L4812" s="455">
        <f t="shared" ca="1" si="174"/>
        <v>130086861049540.06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130086861049540.06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542028587706.41687</v>
      </c>
      <c r="L4813" s="455">
        <f t="shared" ca="1" si="174"/>
        <v>130628889637246.48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130628889637246.48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544287040155.19366</v>
      </c>
      <c r="L4814" s="455">
        <f t="shared" ca="1" si="174"/>
        <v>131173176677401.67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131173176677401.67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546554902822.50702</v>
      </c>
      <c r="L4815" s="455">
        <f t="shared" ca="1" si="174"/>
        <v>131719731580224.17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131719731580224.17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548832214917.60071</v>
      </c>
      <c r="L4816" s="455">
        <f t="shared" ca="1" si="174"/>
        <v>132268563795141.77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132268563795141.77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551119015813.0907</v>
      </c>
      <c r="L4817" s="455">
        <f t="shared" ca="1" si="174"/>
        <v>132819682810954.86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132819682810954.86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553415345045.64514</v>
      </c>
      <c r="L4818" s="455">
        <f t="shared" ca="1" si="174"/>
        <v>133373098156000.5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133373098156000.5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555721242316.6687</v>
      </c>
      <c r="L4819" s="455">
        <f t="shared" ca="1" si="174"/>
        <v>133928819398317.17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133928819398317.17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558036747492.98816</v>
      </c>
      <c r="L4820" s="455">
        <f t="shared" ca="1" si="174"/>
        <v>134486856145810.16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134486856145810.16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560361900607.54236</v>
      </c>
      <c r="L4821" s="455">
        <f t="shared" ca="1" si="174"/>
        <v>135047218046417.7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135047218046417.7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562696741860.07373</v>
      </c>
      <c r="L4822" s="455">
        <f t="shared" ca="1" si="174"/>
        <v>135609914788277.78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135609914788277.78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565041311617.8241</v>
      </c>
      <c r="L4823" s="455">
        <f t="shared" ca="1" si="174"/>
        <v>136174956099895.61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136174956099895.61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567395650416.23181</v>
      </c>
      <c r="L4824" s="455">
        <f t="shared" ca="1" si="174"/>
        <v>136742351750311.84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136742351750311.84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569759798959.63269</v>
      </c>
      <c r="L4825" s="455">
        <f t="shared" ca="1" si="174"/>
        <v>137312111549271.47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137312111549271.47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572133798121.96448</v>
      </c>
      <c r="L4826" s="455">
        <f t="shared" ca="1" si="174"/>
        <v>137884245347393.44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137884245347393.44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574517688947.47266</v>
      </c>
      <c r="L4827" s="455">
        <f t="shared" ca="1" si="174"/>
        <v>138458763036340.91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138458763036340.91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576911512651.42041</v>
      </c>
      <c r="L4828" s="455">
        <f t="shared" ca="1" si="174"/>
        <v>139035674548992.33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139035674548992.33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579315310620.80139</v>
      </c>
      <c r="L4829" s="455">
        <f t="shared" ca="1" si="174"/>
        <v>139614989859613.13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139614989859613.13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581729124415.05469</v>
      </c>
      <c r="L4830" s="455">
        <f t="shared" ca="1" si="174"/>
        <v>140196718984028.19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140196718984028.19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584152995766.78406</v>
      </c>
      <c r="L4831" s="455">
        <f t="shared" ca="1" si="174"/>
        <v>140780871979794.97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140780871979794.97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586586966582.479</v>
      </c>
      <c r="L4832" s="455">
        <f t="shared" ca="1" si="174"/>
        <v>141367458946377.44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141367458946377.44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589031078943.23926</v>
      </c>
      <c r="L4833" s="455">
        <f t="shared" ca="1" si="174"/>
        <v>141956490025320.69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141956490025320.69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591485375105.50281</v>
      </c>
      <c r="L4834" s="455">
        <f t="shared" ca="1" si="174"/>
        <v>142547975400426.19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142547975400426.19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593949897501.77576</v>
      </c>
      <c r="L4835" s="455">
        <f t="shared" ca="1" si="174"/>
        <v>143141925297927.97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143141925297927.97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596424688741.36658</v>
      </c>
      <c r="L4836" s="455">
        <f t="shared" ca="1" si="174"/>
        <v>143738349986669.34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143738349986669.34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598909791611.12231</v>
      </c>
      <c r="L4837" s="455">
        <f t="shared" ca="1" si="174"/>
        <v>144337259778280.47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144337259778280.47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601405249076.16858</v>
      </c>
      <c r="L4838" s="455">
        <f t="shared" ca="1" si="174"/>
        <v>144938665027356.63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144938665027356.63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603911104280.65259</v>
      </c>
      <c r="L4839" s="455">
        <f t="shared" ca="1" si="174"/>
        <v>145542576131637.28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145542576131637.28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606427400548.48865</v>
      </c>
      <c r="L4840" s="455">
        <f t="shared" ca="1" si="174"/>
        <v>146149003532185.78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146149003532185.78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608954181384.10742</v>
      </c>
      <c r="L4841" s="455">
        <f t="shared" ca="1" si="174"/>
        <v>146757957713569.88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146757957713569.88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611491490473.20776</v>
      </c>
      <c r="L4842" s="455">
        <f t="shared" ca="1" si="174"/>
        <v>147369449204043.09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147369449204043.09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614039371683.51294</v>
      </c>
      <c r="L4843" s="455">
        <f t="shared" ca="1" si="174"/>
        <v>147983488575726.59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147983488575726.59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616597869065.52747</v>
      </c>
      <c r="L4844" s="455">
        <f t="shared" ca="1" si="174"/>
        <v>148600086444792.13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148600086444792.13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619167026853.30054</v>
      </c>
      <c r="L4845" s="455">
        <f t="shared" ca="1" si="174"/>
        <v>149219253471645.44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149219253471645.44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621746889465.18933</v>
      </c>
      <c r="L4846" s="455">
        <f t="shared" ca="1" si="174"/>
        <v>149841000361110.63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149841000361110.63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624337501504.62756</v>
      </c>
      <c r="L4847" s="455">
        <f t="shared" ca="1" si="174"/>
        <v>150465337862615.25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150465337862615.25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626938907760.89685</v>
      </c>
      <c r="L4848" s="455">
        <f t="shared" ca="1" si="174"/>
        <v>151092276770376.16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151092276770376.16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629551153209.90063</v>
      </c>
      <c r="L4849" s="455">
        <f t="shared" ca="1" si="174"/>
        <v>151721827923586.06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151721827923586.06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632174283014.94189</v>
      </c>
      <c r="L4850" s="455">
        <f t="shared" ca="1" si="174"/>
        <v>152354002206601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152354002206601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634808342527.50415</v>
      </c>
      <c r="L4851" s="455">
        <f t="shared" ca="1" si="174"/>
        <v>152988810549128.5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152988810549128.5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637453377288.0354</v>
      </c>
      <c r="L4852" s="455">
        <f t="shared" ca="1" si="174"/>
        <v>153626263926416.53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153626263926416.53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640109433026.7356</v>
      </c>
      <c r="L4853" s="455">
        <f t="shared" ref="L4853:L5107" ca="1" si="179">I4853-J4853+K4853</f>
        <v>154266373359443.28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154266373359443.28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642776555664.34705</v>
      </c>
      <c r="L4854" s="455">
        <f t="shared" ca="1" si="179"/>
        <v>154909149915107.63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154909149915107.63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645454791312.94849</v>
      </c>
      <c r="L4855" s="455">
        <f t="shared" ca="1" si="179"/>
        <v>155554604706420.56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155554604706420.56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648144186276.75232</v>
      </c>
      <c r="L4856" s="455">
        <f t="shared" ca="1" si="179"/>
        <v>156202748892697.31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156202748892697.31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650844787052.90552</v>
      </c>
      <c r="L4857" s="455">
        <f t="shared" ca="1" si="179"/>
        <v>156853593679750.22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156853593679750.22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653556640332.2926</v>
      </c>
      <c r="L4858" s="455">
        <f t="shared" ca="1" si="179"/>
        <v>157507150320082.5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157507150320082.5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656279793000.34375</v>
      </c>
      <c r="L4859" s="455">
        <f t="shared" ca="1" si="179"/>
        <v>158163430113082.84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158163430113082.84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659014292137.84521</v>
      </c>
      <c r="L4860" s="455">
        <f t="shared" ca="1" si="179"/>
        <v>158822444405220.69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158822444405220.69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661760185021.75281</v>
      </c>
      <c r="L4861" s="455">
        <f t="shared" ca="1" si="179"/>
        <v>159484204590242.44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159484204590242.44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664517519126.01013</v>
      </c>
      <c r="L4862" s="455">
        <f t="shared" ca="1" si="179"/>
        <v>160148722109368.44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160148722109368.44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667286342122.36853</v>
      </c>
      <c r="L4863" s="455">
        <f t="shared" ca="1" si="179"/>
        <v>160816008451490.81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160816008451490.81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670066701881.21167</v>
      </c>
      <c r="L4864" s="455">
        <f t="shared" ca="1" si="179"/>
        <v>161486075153372.03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161486075153372.03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672858646472.38342</v>
      </c>
      <c r="L4865" s="455">
        <f t="shared" ca="1" si="179"/>
        <v>162158933799844.41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162158933799844.41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675662224166.01831</v>
      </c>
      <c r="L4866" s="455">
        <f t="shared" ca="1" si="179"/>
        <v>162834596024010.44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162834596024010.44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678477483433.37683</v>
      </c>
      <c r="L4867" s="455">
        <f t="shared" ca="1" si="179"/>
        <v>163513073507443.81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163513073507443.81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681304472947.6825</v>
      </c>
      <c r="L4868" s="455">
        <f t="shared" ca="1" si="179"/>
        <v>164194377980391.5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164194377980391.5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684143241584.9646</v>
      </c>
      <c r="L4869" s="455">
        <f t="shared" ca="1" si="179"/>
        <v>164878521221976.47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164878521221976.47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686993838424.90198</v>
      </c>
      <c r="L4870" s="455">
        <f t="shared" ca="1" si="179"/>
        <v>165565515060401.38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165565515060401.38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689856312751.67236</v>
      </c>
      <c r="L4871" s="455">
        <f t="shared" ca="1" si="179"/>
        <v>166255371373153.06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166255371373153.06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692730714054.80444</v>
      </c>
      <c r="L4872" s="455">
        <f t="shared" ca="1" si="179"/>
        <v>166948102087207.88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166948102087207.88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695617092030.03284</v>
      </c>
      <c r="L4873" s="455">
        <f t="shared" ca="1" si="179"/>
        <v>167643719179237.91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167643719179237.91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698515496580.15796</v>
      </c>
      <c r="L4874" s="455">
        <f t="shared" ca="1" si="179"/>
        <v>168342234675818.06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168342234675818.06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701425977815.90857</v>
      </c>
      <c r="L4875" s="455">
        <f t="shared" ca="1" si="179"/>
        <v>169043660653633.97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169043660653633.97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704348586056.80823</v>
      </c>
      <c r="L4876" s="455">
        <f t="shared" ca="1" si="179"/>
        <v>169748009239690.78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169748009239690.78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707283371832.04492</v>
      </c>
      <c r="L4877" s="455">
        <f t="shared" ca="1" si="179"/>
        <v>170455292611522.81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170455292611522.81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710230385881.34509</v>
      </c>
      <c r="L4878" s="455">
        <f t="shared" ca="1" si="179"/>
        <v>171165522997404.16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171165522997404.16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713189679155.85059</v>
      </c>
      <c r="L4879" s="455">
        <f t="shared" ca="1" si="179"/>
        <v>171878712676560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171878712676560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716161302819</v>
      </c>
      <c r="L4880" s="455">
        <f t="shared" ca="1" si="179"/>
        <v>172594873979379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172594873979379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719145308247.41248</v>
      </c>
      <c r="L4881" s="455">
        <f t="shared" ca="1" si="179"/>
        <v>173314019287626.41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173314019287626.41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722141747031.77673</v>
      </c>
      <c r="L4882" s="455">
        <f t="shared" ca="1" si="179"/>
        <v>174036161034658.19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174036161034658.19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725150670977.74243</v>
      </c>
      <c r="L4883" s="455">
        <f t="shared" ca="1" si="179"/>
        <v>174761311705635.94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174761311705635.94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728172132106.81641</v>
      </c>
      <c r="L4884" s="455">
        <f t="shared" ca="1" si="179"/>
        <v>175489483837742.75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175489483837742.75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731206182657.26147</v>
      </c>
      <c r="L4885" s="455">
        <f t="shared" ca="1" si="179"/>
        <v>176220690020400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176220690020400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734252875085</v>
      </c>
      <c r="L4886" s="455">
        <f t="shared" ca="1" si="179"/>
        <v>176954942895485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176954942895485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737312262064.52087</v>
      </c>
      <c r="L4887" s="455">
        <f t="shared" ca="1" si="179"/>
        <v>177692255157549.53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177692255157549.53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740384396489.78967</v>
      </c>
      <c r="L4888" s="455">
        <f t="shared" ca="1" si="179"/>
        <v>178432639554039.31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178432639554039.31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743469331475.16382</v>
      </c>
      <c r="L4889" s="455">
        <f t="shared" ca="1" si="179"/>
        <v>179176108885514.47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179176108885514.47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746567120356.3103</v>
      </c>
      <c r="L4890" s="455">
        <f t="shared" ca="1" si="179"/>
        <v>179922676005870.78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179922676005870.78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749677816691.1283</v>
      </c>
      <c r="L4891" s="455">
        <f t="shared" ca="1" si="179"/>
        <v>180672353822561.91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180672353822561.91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752801474260.67456</v>
      </c>
      <c r="L4892" s="455">
        <f t="shared" ca="1" si="179"/>
        <v>181425155296822.59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181425155296822.59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755938147070.09412</v>
      </c>
      <c r="L4893" s="455">
        <f t="shared" ca="1" si="179"/>
        <v>182181093443892.69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182181093443892.69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759087889349.55286</v>
      </c>
      <c r="L4894" s="455">
        <f t="shared" ca="1" si="179"/>
        <v>182940181333242.25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182940181333242.25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762250755555.17603</v>
      </c>
      <c r="L4895" s="455">
        <f t="shared" ca="1" si="179"/>
        <v>183702432088797.44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183702432088797.44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765426800369.98926</v>
      </c>
      <c r="L4896" s="455">
        <f t="shared" ca="1" si="179"/>
        <v>184467858889167.44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184467858889167.44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768616078704.86426</v>
      </c>
      <c r="L4897" s="455">
        <f t="shared" ca="1" si="179"/>
        <v>185236474967872.31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185236474967872.31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771818645699.46802</v>
      </c>
      <c r="L4898" s="455">
        <f t="shared" ca="1" si="179"/>
        <v>186008293613571.78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186008293613571.78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775034556723.2157</v>
      </c>
      <c r="L4899" s="455">
        <f t="shared" ca="1" si="179"/>
        <v>186783328170295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186783328170295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778263867376.22913</v>
      </c>
      <c r="L4900" s="455">
        <f t="shared" ca="1" si="179"/>
        <v>187561592037671.22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187561592037671.22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781506633490.29675</v>
      </c>
      <c r="L4901" s="455">
        <f t="shared" ca="1" si="179"/>
        <v>188343098671161.5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188343098671161.5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784762911129.8396</v>
      </c>
      <c r="L4902" s="455">
        <f t="shared" ca="1" si="179"/>
        <v>189127861582291.34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189127861582291.34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788032756592.88062</v>
      </c>
      <c r="L4903" s="455">
        <f t="shared" ca="1" si="179"/>
        <v>189915894338884.22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189915894338884.22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791316226412.01758</v>
      </c>
      <c r="L4904" s="455">
        <f t="shared" ca="1" si="179"/>
        <v>190707210565296.25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190707210565296.25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794613377355.401</v>
      </c>
      <c r="L4905" s="455">
        <f t="shared" ca="1" si="179"/>
        <v>191501823942651.66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191501823942651.66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797924266427.71521</v>
      </c>
      <c r="L4906" s="455">
        <f t="shared" ca="1" si="179"/>
        <v>192299748209079.38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192299748209079.38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801248950871.16406</v>
      </c>
      <c r="L4907" s="455">
        <f t="shared" ca="1" si="179"/>
        <v>193100997159950.53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193100997159950.53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804587488166.46057</v>
      </c>
      <c r="L4908" s="455">
        <f t="shared" ca="1" si="179"/>
        <v>193905584648117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193905584648117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807939936033.8208</v>
      </c>
      <c r="L4909" s="455">
        <f t="shared" ca="1" si="179"/>
        <v>194713524584150.81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194713524584150.81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811306352433.96167</v>
      </c>
      <c r="L4910" s="455">
        <f t="shared" ca="1" si="179"/>
        <v>195524830936584.78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195524830936584.78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814686795569.10327</v>
      </c>
      <c r="L4911" s="455">
        <f t="shared" ca="1" si="179"/>
        <v>196339517732153.88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196339517732153.88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818081323883.97449</v>
      </c>
      <c r="L4912" s="455">
        <f t="shared" ca="1" si="179"/>
        <v>197157599056037.84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197157599056037.84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821489996066.82434</v>
      </c>
      <c r="L4913" s="455">
        <f t="shared" ca="1" si="179"/>
        <v>197979089052104.66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197979089052104.66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824912871050.43604</v>
      </c>
      <c r="L4914" s="455">
        <f t="shared" ca="1" si="179"/>
        <v>198804001923155.09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198804001923155.09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828350008013.14624</v>
      </c>
      <c r="L4915" s="455">
        <f t="shared" ca="1" si="179"/>
        <v>199632351931168.25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199632351931168.25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831801466379.86768</v>
      </c>
      <c r="L4916" s="455">
        <f t="shared" ca="1" si="179"/>
        <v>200464153397548.13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200464153397548.13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835267305823.11719</v>
      </c>
      <c r="L4917" s="455">
        <f t="shared" ca="1" si="179"/>
        <v>201299420703371.25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201299420703371.25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838747586264.04688</v>
      </c>
      <c r="L4918" s="455">
        <f t="shared" ca="1" si="179"/>
        <v>202138168289635.31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202138168289635.31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842242367873.48047</v>
      </c>
      <c r="L4919" s="455">
        <f t="shared" ca="1" si="179"/>
        <v>202980410657508.78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202980410657508.78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845751711072.95325</v>
      </c>
      <c r="L4920" s="455">
        <f t="shared" ca="1" si="179"/>
        <v>203826162368581.75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203826162368581.75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849275676535.75732</v>
      </c>
      <c r="L4921" s="455">
        <f t="shared" ca="1" si="179"/>
        <v>204675438045117.5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204675438045117.5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852814325187.98962</v>
      </c>
      <c r="L4922" s="455">
        <f t="shared" ca="1" si="179"/>
        <v>205528252370305.5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205528252370305.5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856367718209.6062</v>
      </c>
      <c r="L4923" s="455">
        <f t="shared" ca="1" si="179"/>
        <v>206384620088515.09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206384620088515.09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859935917035.47949</v>
      </c>
      <c r="L4924" s="455">
        <f t="shared" ca="1" si="179"/>
        <v>207244556005550.56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207244556005550.56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863518983356.46069</v>
      </c>
      <c r="L4925" s="455">
        <f t="shared" ca="1" si="179"/>
        <v>208108074988907.03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208108074988907.03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867116979120.44592</v>
      </c>
      <c r="L4926" s="455">
        <f t="shared" ca="1" si="179"/>
        <v>208975191968027.47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208975191968027.47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870729966533.44775</v>
      </c>
      <c r="L4927" s="455">
        <f t="shared" ca="1" si="179"/>
        <v>209845921934560.91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209845921934560.91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874358008060.67041</v>
      </c>
      <c r="L4928" s="455">
        <f t="shared" ca="1" si="179"/>
        <v>210720279942621.56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210720279942621.56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878001166427.58984</v>
      </c>
      <c r="L4929" s="455">
        <f t="shared" ca="1" si="179"/>
        <v>211598281109049.16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211598281109049.16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881659504621.03809</v>
      </c>
      <c r="L4930" s="455">
        <f t="shared" ca="1" si="179"/>
        <v>212479940613670.19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212479940613670.19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885333085890.29248</v>
      </c>
      <c r="L4931" s="455">
        <f t="shared" ca="1" si="179"/>
        <v>213365273699560.47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213365273699560.47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889021973748.16858</v>
      </c>
      <c r="L4932" s="455">
        <f t="shared" ca="1" si="179"/>
        <v>214254295673308.63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214254295673308.63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892726231972.11926</v>
      </c>
      <c r="L4933" s="455">
        <f t="shared" ca="1" si="179"/>
        <v>215147021905280.75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215147021905280.75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896445924605.33643</v>
      </c>
      <c r="L4934" s="455">
        <f t="shared" ca="1" si="179"/>
        <v>216043467829886.09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216043467829886.09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900181115957.85876</v>
      </c>
      <c r="L4935" s="455">
        <f t="shared" ca="1" si="179"/>
        <v>216943648945843.94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216943648945843.94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903931870607.68311</v>
      </c>
      <c r="L4936" s="455">
        <f t="shared" ca="1" si="179"/>
        <v>217847580816451.63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217847580816451.63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907698253401.88171</v>
      </c>
      <c r="L4937" s="455">
        <f t="shared" ca="1" si="179"/>
        <v>218755279069853.5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218755279069853.5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911480329457.7229</v>
      </c>
      <c r="L4938" s="455">
        <f t="shared" ca="1" si="179"/>
        <v>219666759399311.22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219666759399311.22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915278164163.79675</v>
      </c>
      <c r="L4939" s="455">
        <f t="shared" ca="1" si="179"/>
        <v>220582037563475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220582037563475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919091823181.14587</v>
      </c>
      <c r="L4940" s="455">
        <f t="shared" ca="1" si="179"/>
        <v>221501129386656.16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221501129386656.16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922921372444.40051</v>
      </c>
      <c r="L4941" s="455">
        <f t="shared" ca="1" si="179"/>
        <v>222424050759100.56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222424050759100.56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926766878162.91907</v>
      </c>
      <c r="L4942" s="455">
        <f t="shared" ca="1" si="179"/>
        <v>223350817637263.47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223350817637263.47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930628406821.93115</v>
      </c>
      <c r="L4943" s="455">
        <f t="shared" ca="1" si="179"/>
        <v>224281446044085.41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224281446044085.41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934506025183.68909</v>
      </c>
      <c r="L4944" s="455">
        <f t="shared" ca="1" si="179"/>
        <v>225215952069269.09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225215952069269.09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938399800288.62134</v>
      </c>
      <c r="L4945" s="455">
        <f t="shared" ca="1" si="179"/>
        <v>226154351869557.72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226154351869557.72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942309799456.49048</v>
      </c>
      <c r="L4946" s="455">
        <f t="shared" ca="1" si="179"/>
        <v>227096661669014.22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227096661669014.22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946236090287.5592</v>
      </c>
      <c r="L4947" s="455">
        <f t="shared" ca="1" si="179"/>
        <v>228042897759301.78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228042897759301.78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950178740663.75745</v>
      </c>
      <c r="L4948" s="455">
        <f t="shared" ca="1" si="179"/>
        <v>228993076499965.53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228993076499965.53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954137818749.85632</v>
      </c>
      <c r="L4949" s="455">
        <f t="shared" ca="1" si="179"/>
        <v>229947214318715.38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229947214318715.38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958113392994.64734</v>
      </c>
      <c r="L4950" s="455">
        <f t="shared" ca="1" si="179"/>
        <v>230905327711710.03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230905327711710.03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962105532132.12512</v>
      </c>
      <c r="L4951" s="455">
        <f t="shared" ca="1" si="179"/>
        <v>231867433243842.16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231867433243842.16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966114305182.67554</v>
      </c>
      <c r="L4952" s="455">
        <f t="shared" ca="1" si="179"/>
        <v>232833547549024.84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232833547549024.84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970139781454.27026</v>
      </c>
      <c r="L4953" s="455">
        <f t="shared" ca="1" si="179"/>
        <v>233803687330479.13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233803687330479.13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974182030543.66296</v>
      </c>
      <c r="L4954" s="455">
        <f t="shared" ca="1" si="179"/>
        <v>234777869361022.78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234777869361022.78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978241122337.59473</v>
      </c>
      <c r="L4955" s="455">
        <f t="shared" ca="1" si="179"/>
        <v>235756110483360.38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235756110483360.38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982317127014.00159</v>
      </c>
      <c r="L4956" s="455">
        <f t="shared" ca="1" si="179"/>
        <v>236738427610374.38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236738427610374.38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986410115043.22644</v>
      </c>
      <c r="L4957" s="455">
        <f t="shared" ca="1" si="179"/>
        <v>237724837725417.59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237724837725417.59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990520157189.24011</v>
      </c>
      <c r="L4958" s="455">
        <f t="shared" ca="1" si="179"/>
        <v>238715357882606.84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238715357882606.84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994647324510.86182</v>
      </c>
      <c r="L4959" s="455">
        <f t="shared" ca="1" si="179"/>
        <v>239710005207117.72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239710005207117.72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998791688362.99048</v>
      </c>
      <c r="L4960" s="455">
        <f t="shared" ca="1" si="179"/>
        <v>240708796895480.72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240708796895480.72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1002953320397.8363</v>
      </c>
      <c r="L4961" s="455">
        <f t="shared" ca="1" si="179"/>
        <v>241711750215878.56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241711750215878.56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1007132292566.1608</v>
      </c>
      <c r="L4962" s="455">
        <f t="shared" ca="1" si="179"/>
        <v>242718882508444.72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242718882508444.72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1011328677118.5197</v>
      </c>
      <c r="L4963" s="455">
        <f t="shared" ca="1" si="179"/>
        <v>243730211185563.25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243730211185563.25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1015542546606.5135</v>
      </c>
      <c r="L4964" s="455">
        <f t="shared" ca="1" si="179"/>
        <v>244745753732169.75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244745753732169.75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1019773973884.0406</v>
      </c>
      <c r="L4965" s="455">
        <f t="shared" ca="1" si="179"/>
        <v>245765527706053.78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245765527706053.78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1024023032108.5574</v>
      </c>
      <c r="L4966" s="455">
        <f t="shared" ca="1" si="179"/>
        <v>246789550738162.34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246789550738162.34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1028289794742.3431</v>
      </c>
      <c r="L4967" s="455">
        <f t="shared" ca="1" si="179"/>
        <v>247817840532904.69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247817840532904.69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1032574335553.7694</v>
      </c>
      <c r="L4968" s="455">
        <f t="shared" ca="1" si="179"/>
        <v>248850414868458.47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248850414868458.47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1036876728618.577</v>
      </c>
      <c r="L4969" s="455">
        <f t="shared" ca="1" si="179"/>
        <v>249887291597077.03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249887291597077.03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1041197048321.1543</v>
      </c>
      <c r="L4970" s="455">
        <f t="shared" ca="1" si="179"/>
        <v>250928488645398.19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250928488645398.19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1045535369355.8257</v>
      </c>
      <c r="L4971" s="455">
        <f t="shared" ca="1" si="179"/>
        <v>251974024014754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251974024014754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1049891766728.1416</v>
      </c>
      <c r="L4972" s="455">
        <f t="shared" ca="1" si="179"/>
        <v>253023915781482.16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253023915781482.16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1054266315756.1757</v>
      </c>
      <c r="L4973" s="455">
        <f t="shared" ca="1" si="179"/>
        <v>254078182097238.34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254078182097238.34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1058659092071.8264</v>
      </c>
      <c r="L4974" s="455">
        <f t="shared" ca="1" si="179"/>
        <v>255136841189310.16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255136841189310.16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1063070171622.1256</v>
      </c>
      <c r="L4975" s="455">
        <f t="shared" ca="1" si="179"/>
        <v>256199911360932.28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256199911360932.28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1067499630670.5511</v>
      </c>
      <c r="L4976" s="455">
        <f t="shared" ca="1" si="179"/>
        <v>257267410991602.84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257267410991602.84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1071947545798.3452</v>
      </c>
      <c r="L4977" s="455">
        <f t="shared" ca="1" si="179"/>
        <v>258339358537401.19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258339358537401.19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1076413993905.8384</v>
      </c>
      <c r="L4978" s="455">
        <f t="shared" ca="1" si="179"/>
        <v>259415772531307.03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259415772531307.03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1080899052213.7794</v>
      </c>
      <c r="L4979" s="455">
        <f t="shared" ca="1" si="179"/>
        <v>260496671583520.81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260496671583520.81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1085402798264.6702</v>
      </c>
      <c r="L4980" s="455">
        <f t="shared" ca="1" si="179"/>
        <v>261582074381785.47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261582074381785.47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1089925309924.1061</v>
      </c>
      <c r="L4981" s="455">
        <f t="shared" ca="1" si="179"/>
        <v>262671999691709.56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262671999691709.56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1094466665382.1232</v>
      </c>
      <c r="L4982" s="455">
        <f t="shared" ca="1" si="179"/>
        <v>263766466357091.69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263766466357091.69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1099026943154.5487</v>
      </c>
      <c r="L4983" s="455">
        <f t="shared" ca="1" si="179"/>
        <v>264865493300246.25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264865493300246.25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1103606222084.3591</v>
      </c>
      <c r="L4984" s="455">
        <f t="shared" ca="1" si="179"/>
        <v>265969099522330.59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265969099522330.59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1108204581343.0442</v>
      </c>
      <c r="L4985" s="455">
        <f t="shared" ca="1" si="179"/>
        <v>267077304103673.63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267077304103673.63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1112822100431.9734</v>
      </c>
      <c r="L4986" s="455">
        <f t="shared" ca="1" si="179"/>
        <v>268190126204105.59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268190126204105.59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1117458859183.7732</v>
      </c>
      <c r="L4987" s="455">
        <f t="shared" ca="1" si="179"/>
        <v>269307585063289.38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269307585063289.38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1122114937763.7058</v>
      </c>
      <c r="L4988" s="455">
        <f t="shared" ca="1" si="179"/>
        <v>270429700001053.09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270429700001053.09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1126790416671.0547</v>
      </c>
      <c r="L4989" s="455">
        <f t="shared" ca="1" si="179"/>
        <v>271556490417724.16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271556490417724.16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1131485376740.5173</v>
      </c>
      <c r="L4990" s="455">
        <f t="shared" ca="1" si="179"/>
        <v>272687975794464.69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272687975794464.69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1136199899143.6028</v>
      </c>
      <c r="L4991" s="455">
        <f t="shared" ca="1" si="179"/>
        <v>273824175693608.28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273824175693608.28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1140934065390.0344</v>
      </c>
      <c r="L4992" s="455">
        <f t="shared" ca="1" si="179"/>
        <v>274965109758998.31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274965109758998.31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1145687957329.1597</v>
      </c>
      <c r="L4993" s="455">
        <f t="shared" ca="1" si="179"/>
        <v>276110797716327.47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276110797716327.47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1150461657151.3643</v>
      </c>
      <c r="L4994" s="455">
        <f t="shared" ca="1" si="179"/>
        <v>277261259373478.84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277261259373478.84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1155255247389.4951</v>
      </c>
      <c r="L4995" s="455">
        <f t="shared" ca="1" si="179"/>
        <v>278416514620868.34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278416514620868.34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1160068810920.2847</v>
      </c>
      <c r="L4996" s="455">
        <f t="shared" ca="1" si="179"/>
        <v>279576583431788.63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279576583431788.63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1164902430965.7859</v>
      </c>
      <c r="L4997" s="455">
        <f t="shared" ca="1" si="179"/>
        <v>280741485862754.41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280741485862754.41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1169756191094.8101</v>
      </c>
      <c r="L4998" s="455">
        <f t="shared" ca="1" si="179"/>
        <v>281911242053849.19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281911242053849.19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1174630175224.3716</v>
      </c>
      <c r="L4999" s="455">
        <f t="shared" ca="1" si="179"/>
        <v>283085872229073.56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283085872229073.56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1179524467621.1399</v>
      </c>
      <c r="L5000" s="455">
        <f t="shared" ca="1" si="179"/>
        <v>284265396696694.69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284265396696694.69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1184439152902.8945</v>
      </c>
      <c r="L5001" s="455">
        <f t="shared" ca="1" si="179"/>
        <v>285449835849597.56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285449835849597.56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1189374316039.9897</v>
      </c>
      <c r="L5002" s="455">
        <f t="shared" ca="1" si="179"/>
        <v>286639210165637.56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286639210165637.56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1194330042356.8232</v>
      </c>
      <c r="L5003" s="455">
        <f t="shared" ca="1" si="179"/>
        <v>287833540207994.38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287833540207994.38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1199306417533.3098</v>
      </c>
      <c r="L5004" s="455">
        <f t="shared" ca="1" si="179"/>
        <v>289032846625527.69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289032846625527.69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1204303527606.3652</v>
      </c>
      <c r="L5005" s="455">
        <f t="shared" ca="1" si="179"/>
        <v>290237150153134.06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290237150153134.06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1209321458971.3918</v>
      </c>
      <c r="L5006" s="455">
        <f t="shared" ca="1" si="179"/>
        <v>291446471612105.44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291446471612105.44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1214360298383.7727</v>
      </c>
      <c r="L5007" s="455">
        <f t="shared" ca="1" si="179"/>
        <v>292660831910489.19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292660831910489.19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1219420132960.3716</v>
      </c>
      <c r="L5008" s="455">
        <f t="shared" ca="1" si="179"/>
        <v>293880252043449.56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293880252043449.56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1224501050181.0398</v>
      </c>
      <c r="L5009" s="455">
        <f t="shared" ca="1" si="179"/>
        <v>295104753093630.63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295104753093630.63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1229603137890.1277</v>
      </c>
      <c r="L5010" s="455">
        <f t="shared" ca="1" si="179"/>
        <v>296334356231520.75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296334356231520.75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1234726484298.0032</v>
      </c>
      <c r="L5011" s="455">
        <f t="shared" ca="1" si="179"/>
        <v>297569082715818.75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297569082715818.75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1239871177982.5781</v>
      </c>
      <c r="L5012" s="455">
        <f t="shared" ca="1" si="179"/>
        <v>298808953893801.31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298808953893801.31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1245037307890.8389</v>
      </c>
      <c r="L5013" s="455">
        <f t="shared" ca="1" si="179"/>
        <v>300053991201692.13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300053991201692.13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1250224963340.3838</v>
      </c>
      <c r="L5014" s="455">
        <f t="shared" ca="1" si="179"/>
        <v>301304216165032.5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301304216165032.5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1255434234020.9688</v>
      </c>
      <c r="L5015" s="455">
        <f t="shared" ca="1" si="179"/>
        <v>302559650399053.5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302559650399053.5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1260665209996.0562</v>
      </c>
      <c r="L5016" s="455">
        <f t="shared" ca="1" si="179"/>
        <v>303820315609049.56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303820315609049.56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1265917981704.373</v>
      </c>
      <c r="L5017" s="455">
        <f t="shared" ca="1" si="179"/>
        <v>305086233590753.94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305086233590753.94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1271192639961.4746</v>
      </c>
      <c r="L5018" s="455">
        <f t="shared" ca="1" si="179"/>
        <v>306357426230715.44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306357426230715.44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1276489275961.3142</v>
      </c>
      <c r="L5019" s="455">
        <f t="shared" ca="1" si="179"/>
        <v>307633915506676.75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307633915506676.75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1281807981277.8198</v>
      </c>
      <c r="L5020" s="455">
        <f t="shared" ca="1" si="179"/>
        <v>308915723487954.56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308915723487954.56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1287148847866.4773</v>
      </c>
      <c r="L5021" s="455">
        <f t="shared" ca="1" si="179"/>
        <v>310202872335821.06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310202872335821.06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1292511968065.9211</v>
      </c>
      <c r="L5022" s="455">
        <f t="shared" ca="1" si="179"/>
        <v>311495384303887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311495384303887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1297897434599.5291</v>
      </c>
      <c r="L5023" s="455">
        <f t="shared" ca="1" si="179"/>
        <v>312793281738486.5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312793281738486.5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1303305340577.0271</v>
      </c>
      <c r="L5024" s="455">
        <f t="shared" ca="1" si="179"/>
        <v>314096587079063.5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314096587079063.5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1308735779496.0979</v>
      </c>
      <c r="L5025" s="455">
        <f t="shared" ca="1" si="179"/>
        <v>315405322858559.63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315405322858559.63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1314188845243.9985</v>
      </c>
      <c r="L5026" s="455">
        <f t="shared" ca="1" si="179"/>
        <v>316719511703803.63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316719511703803.63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1319664632099.1816</v>
      </c>
      <c r="L5027" s="455">
        <f t="shared" ca="1" si="179"/>
        <v>318039176335902.81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318039176335902.81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1325163234732.9285</v>
      </c>
      <c r="L5028" s="455">
        <f t="shared" ca="1" si="179"/>
        <v>319364339570635.75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319364339570635.75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1330684748210.9822</v>
      </c>
      <c r="L5029" s="455">
        <f t="shared" ca="1" si="179"/>
        <v>320695024318846.75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320695024318846.75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1336229267995.1948</v>
      </c>
      <c r="L5030" s="455">
        <f t="shared" ca="1" si="179"/>
        <v>322031253586841.94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322031253586841.94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1341796889945.1748</v>
      </c>
      <c r="L5031" s="455">
        <f t="shared" ca="1" si="179"/>
        <v>323373050476787.13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323373050476787.13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1347387710319.9463</v>
      </c>
      <c r="L5032" s="455">
        <f t="shared" ca="1" si="179"/>
        <v>324720438187107.06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324720438187107.06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1353001825779.6128</v>
      </c>
      <c r="L5033" s="455">
        <f t="shared" ca="1" si="179"/>
        <v>326073440012886.69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326073440012886.69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1358639333387.0278</v>
      </c>
      <c r="L5034" s="455">
        <f t="shared" ca="1" si="179"/>
        <v>327432079346273.69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327432079346273.69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1364300330609.4736</v>
      </c>
      <c r="L5035" s="455">
        <f t="shared" ca="1" si="179"/>
        <v>328796379676883.19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328796379676883.19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1369984915320.3467</v>
      </c>
      <c r="L5036" s="455">
        <f t="shared" ca="1" si="179"/>
        <v>330166364592203.56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330166364592203.56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1375693185800.8481</v>
      </c>
      <c r="L5037" s="455">
        <f t="shared" ca="1" si="179"/>
        <v>331542057778004.44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331542057778004.44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1381425240741.6851</v>
      </c>
      <c r="L5038" s="455">
        <f t="shared" ca="1" si="179"/>
        <v>332923483018746.13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332923483018746.13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1387181179244.7754</v>
      </c>
      <c r="L5039" s="455">
        <f t="shared" ca="1" si="179"/>
        <v>334310664197990.88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334310664197990.88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1392961100824.9619</v>
      </c>
      <c r="L5040" s="455">
        <f t="shared" ca="1" si="179"/>
        <v>335703625298815.81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335703625298815.81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1398765105411.7324</v>
      </c>
      <c r="L5041" s="455">
        <f t="shared" ca="1" si="179"/>
        <v>337102390404227.56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337102390404227.56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1404593293350.9482</v>
      </c>
      <c r="L5042" s="455">
        <f t="shared" ca="1" si="179"/>
        <v>338506983697578.5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338506983697578.5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1410445765406.5771</v>
      </c>
      <c r="L5043" s="455">
        <f t="shared" ca="1" si="179"/>
        <v>339917429462985.06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339917429462985.06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1416322622762.4377</v>
      </c>
      <c r="L5044" s="455">
        <f t="shared" ca="1" si="179"/>
        <v>341333752085747.5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341333752085747.5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1422223967023.948</v>
      </c>
      <c r="L5045" s="455">
        <f t="shared" ca="1" si="179"/>
        <v>342755976052771.44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342755976052771.44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1428149900219.8809</v>
      </c>
      <c r="L5046" s="455">
        <f t="shared" ca="1" si="179"/>
        <v>344184125952991.31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344184125952991.31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1434100524804.1304</v>
      </c>
      <c r="L5047" s="455">
        <f t="shared" ca="1" si="179"/>
        <v>345618226477795.44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345618226477795.44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1440075943657.481</v>
      </c>
      <c r="L5048" s="455">
        <f t="shared" ca="1" si="179"/>
        <v>347058302421452.94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347058302421452.94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1446076260089.3872</v>
      </c>
      <c r="L5049" s="455">
        <f t="shared" ca="1" si="179"/>
        <v>348504378681542.31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348504378681542.31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1452101577839.7595</v>
      </c>
      <c r="L5050" s="455">
        <f t="shared" ca="1" si="179"/>
        <v>349956480259382.06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349956480259382.06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1458152001080.7585</v>
      </c>
      <c r="L5051" s="455">
        <f t="shared" ca="1" si="179"/>
        <v>351414632260462.81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351414632260462.81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1464227634418.595</v>
      </c>
      <c r="L5052" s="455">
        <f t="shared" ca="1" si="179"/>
        <v>352878859894881.44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352878859894881.44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1470328582895.3394</v>
      </c>
      <c r="L5053" s="455">
        <f t="shared" ca="1" si="179"/>
        <v>354349188477776.75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354349188477776.75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1476454951990.7363</v>
      </c>
      <c r="L5054" s="455">
        <f t="shared" ca="1" si="179"/>
        <v>355825643429767.5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355825643429767.5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1482606847624.0313</v>
      </c>
      <c r="L5055" s="455">
        <f t="shared" ca="1" si="179"/>
        <v>357308250277391.5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357308250277391.5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1488784376155.7979</v>
      </c>
      <c r="L5056" s="455">
        <f t="shared" ca="1" si="179"/>
        <v>358797034653547.31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358797034653547.31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1494987644389.7805</v>
      </c>
      <c r="L5057" s="455">
        <f t="shared" ca="1" si="179"/>
        <v>360292022297937.06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360292022297937.06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1501216759574.7378</v>
      </c>
      <c r="L5058" s="455">
        <f t="shared" ca="1" si="179"/>
        <v>361793239057511.81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361793239057511.81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1507471829406.2993</v>
      </c>
      <c r="L5059" s="455">
        <f t="shared" ca="1" si="179"/>
        <v>363300710886918.13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363300710886918.13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1513752962028.8254</v>
      </c>
      <c r="L5060" s="455">
        <f t="shared" ca="1" si="179"/>
        <v>364814463848946.94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364814463848946.94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1520060266037.2788</v>
      </c>
      <c r="L5061" s="455">
        <f t="shared" ca="1" si="179"/>
        <v>366334524114984.19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366334524114984.19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1526393850479.1008</v>
      </c>
      <c r="L5062" s="455">
        <f t="shared" ca="1" si="179"/>
        <v>367860917965463.31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367860917965463.31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1532753824856.0972</v>
      </c>
      <c r="L5063" s="455">
        <f t="shared" ca="1" si="179"/>
        <v>369393671790319.44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369393671790319.44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1539140299126.3311</v>
      </c>
      <c r="L5064" s="455">
        <f t="shared" ca="1" si="179"/>
        <v>370932812089445.75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370932812089445.75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1545553383706.0239</v>
      </c>
      <c r="L5065" s="455">
        <f t="shared" ca="1" si="179"/>
        <v>372478365473151.75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372478365473151.75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1551993189471.4656</v>
      </c>
      <c r="L5066" s="455">
        <f t="shared" ca="1" si="179"/>
        <v>374030358662623.19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374030358662623.19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1558459827760.9299</v>
      </c>
      <c r="L5067" s="455">
        <f t="shared" ca="1" si="179"/>
        <v>375588818490384.13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375588818490384.13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1564953410376.6006</v>
      </c>
      <c r="L5068" s="455">
        <f t="shared" ca="1" si="179"/>
        <v>377153771900760.75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377153771900760.75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1571474049586.5032</v>
      </c>
      <c r="L5069" s="455">
        <f t="shared" ca="1" si="179"/>
        <v>378725245950347.25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378725245950347.25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1578021858126.4468</v>
      </c>
      <c r="L5070" s="455">
        <f t="shared" ca="1" si="179"/>
        <v>380303267808473.69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380303267808473.69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1584596949201.9736</v>
      </c>
      <c r="L5071" s="455">
        <f t="shared" ca="1" si="179"/>
        <v>381887864757675.69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381887864757675.69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1591199436490.3154</v>
      </c>
      <c r="L5072" s="455">
        <f t="shared" ca="1" si="179"/>
        <v>383479064194166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383479064194166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1597829434142.3584</v>
      </c>
      <c r="L5073" s="455">
        <f t="shared" ca="1" si="179"/>
        <v>385076893628308.38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385076893628308.38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1604487056784.6182</v>
      </c>
      <c r="L5074" s="455">
        <f t="shared" ca="1" si="179"/>
        <v>386681380685093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386681380685093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1611172419521.2207</v>
      </c>
      <c r="L5075" s="455">
        <f t="shared" ca="1" si="179"/>
        <v>388292553104614.25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388292553104614.25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1617885637935.8926</v>
      </c>
      <c r="L5076" s="455">
        <f t="shared" ca="1" si="179"/>
        <v>389910438742550.13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389910438742550.13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1624626828093.9587</v>
      </c>
      <c r="L5077" s="455">
        <f t="shared" ca="1" si="179"/>
        <v>391535065570644.06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391535065570644.06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1631396106544.3503</v>
      </c>
      <c r="L5078" s="455">
        <f t="shared" ca="1" si="179"/>
        <v>393166461677188.44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393166461677188.44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1638193590321.6184</v>
      </c>
      <c r="L5079" s="455">
        <f t="shared" ca="1" si="179"/>
        <v>394804655267510.06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394804655267510.06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1645019396947.9585</v>
      </c>
      <c r="L5080" s="455">
        <f t="shared" ca="1" si="179"/>
        <v>396449674664458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396449674664458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1651873644435.2417</v>
      </c>
      <c r="L5081" s="455">
        <f t="shared" ca="1" si="179"/>
        <v>398101548308893.25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398101548308893.25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1658756451287.0552</v>
      </c>
      <c r="L5082" s="455">
        <f t="shared" ca="1" si="179"/>
        <v>399760304760180.31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399760304760180.31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1665667936500.7512</v>
      </c>
      <c r="L5083" s="455">
        <f t="shared" ca="1" si="179"/>
        <v>401425972696681.06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401425972696681.06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1672608219569.5044</v>
      </c>
      <c r="L5084" s="455">
        <f t="shared" ca="1" si="179"/>
        <v>403098580916250.56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403098580916250.56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1679577420484.3774</v>
      </c>
      <c r="L5085" s="455">
        <f t="shared" ca="1" si="179"/>
        <v>404778158336734.94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404778158336734.94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1686575659736.3955</v>
      </c>
      <c r="L5086" s="455">
        <f t="shared" ca="1" si="179"/>
        <v>406464733996471.31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406464733996471.31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1693603058318.6304</v>
      </c>
      <c r="L5087" s="455">
        <f t="shared" ca="1" si="179"/>
        <v>408158337054789.94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408158337054789.94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1700659737728.2915</v>
      </c>
      <c r="L5088" s="455">
        <f t="shared" ca="1" si="179"/>
        <v>409858996792518.25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409858996792518.25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1707745819968.8259</v>
      </c>
      <c r="L5089" s="455">
        <f t="shared" ca="1" si="179"/>
        <v>411566742612487.06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411566742612487.06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1714861427552.0293</v>
      </c>
      <c r="L5090" s="455">
        <f t="shared" ca="1" si="179"/>
        <v>413281604040039.06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413281604040039.06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1722006683500.1628</v>
      </c>
      <c r="L5091" s="455">
        <f t="shared" ca="1" si="179"/>
        <v>415003610723539.25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415003610723539.25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1729181711348.0801</v>
      </c>
      <c r="L5092" s="455">
        <f t="shared" ca="1" si="179"/>
        <v>416732792434887.31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416732792434887.31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1736386635145.3638</v>
      </c>
      <c r="L5093" s="455">
        <f t="shared" ca="1" si="179"/>
        <v>418469179070032.69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418469179070032.69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1743621579458.4695</v>
      </c>
      <c r="L5094" s="455">
        <f t="shared" ca="1" si="179"/>
        <v>420212800649491.19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420212800649491.19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1750886669372.8799</v>
      </c>
      <c r="L5095" s="455">
        <f t="shared" ca="1" si="179"/>
        <v>421963687318864.06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421963687318864.06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1758182030495.2668</v>
      </c>
      <c r="L5096" s="455">
        <f t="shared" ca="1" si="179"/>
        <v>423721869349359.31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423721869349359.31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1765507788955.6638</v>
      </c>
      <c r="L5097" s="455">
        <f t="shared" ca="1" si="179"/>
        <v>425487377138315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425487377138315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1772864071409.6458</v>
      </c>
      <c r="L5098" s="455">
        <f t="shared" ca="1" si="179"/>
        <v>427260241209724.63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427260241209724.63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1780251005040.5193</v>
      </c>
      <c r="L5099" s="455">
        <f t="shared" ca="1" si="179"/>
        <v>429040492214765.13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429040492214765.13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1787668717561.5212</v>
      </c>
      <c r="L5100" s="455">
        <f t="shared" ca="1" si="179"/>
        <v>430828160932326.63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430828160932326.63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1795117337218.0276</v>
      </c>
      <c r="L5101" s="455">
        <f t="shared" ca="1" si="179"/>
        <v>432623278269544.63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432623278269544.63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1802596992789.7693</v>
      </c>
      <c r="L5102" s="455">
        <f t="shared" ca="1" si="179"/>
        <v>434425875262334.38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434425875262334.38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1810107813593.0598</v>
      </c>
      <c r="L5103" s="455">
        <f t="shared" ca="1" si="179"/>
        <v>436235983075927.44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436235983075927.44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1817649929483.031</v>
      </c>
      <c r="L5104" s="455">
        <f t="shared" ca="1" si="179"/>
        <v>438053633005410.44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438053633005410.44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1825223470855.8767</v>
      </c>
      <c r="L5105" s="455">
        <f t="shared" ca="1" si="179"/>
        <v>439878856476266.31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439878856476266.31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1832828568651.1096</v>
      </c>
      <c r="L5106" s="455">
        <f t="shared" ca="1" si="179"/>
        <v>441711685044917.44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441711685044917.44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1840465354353.8225</v>
      </c>
      <c r="L5107" s="455">
        <f t="shared" ca="1" si="179"/>
        <v>443552150399271.25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443552150399271.25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1848133959996.9639</v>
      </c>
      <c r="L5108" s="455">
        <f t="shared" ref="L5108:L5362" ca="1" si="184">I5108-J5108+K5108</f>
        <v>445400284359268.19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445400284359268.19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1855834518163.6174</v>
      </c>
      <c r="L5109" s="455">
        <f t="shared" ca="1" si="184"/>
        <v>447256118877431.81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447256118877431.81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1863567161989.2991</v>
      </c>
      <c r="L5110" s="455">
        <f t="shared" ca="1" si="184"/>
        <v>449119686039421.13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449119686039421.13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1871332025164.2546</v>
      </c>
      <c r="L5111" s="455">
        <f t="shared" ca="1" si="184"/>
        <v>450991018064585.38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450991018064585.38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1879129241935.7725</v>
      </c>
      <c r="L5112" s="455">
        <f t="shared" ca="1" si="184"/>
        <v>452870147306521.13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452870147306521.13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1886958947110.5046</v>
      </c>
      <c r="L5113" s="455">
        <f t="shared" ca="1" si="184"/>
        <v>454757106253631.63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454757106253631.63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1894821276056.7983</v>
      </c>
      <c r="L5114" s="455">
        <f t="shared" ca="1" si="184"/>
        <v>456651927529688.44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456651927529688.44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1902716364707.0352</v>
      </c>
      <c r="L5115" s="455">
        <f t="shared" ca="1" si="184"/>
        <v>458554643894395.5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458554643894395.5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1910644349559.9812</v>
      </c>
      <c r="L5116" s="455">
        <f t="shared" ca="1" si="184"/>
        <v>460465288243955.5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460465288243955.5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1918605367683.1482</v>
      </c>
      <c r="L5117" s="455">
        <f t="shared" ca="1" si="184"/>
        <v>462383893611638.63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462383893611638.63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1926599556715.1609</v>
      </c>
      <c r="L5118" s="455">
        <f t="shared" ca="1" si="184"/>
        <v>464310493168353.81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464310493168353.81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1934627054868.1409</v>
      </c>
      <c r="L5119" s="455">
        <f t="shared" ca="1" si="184"/>
        <v>466245120223221.94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466245120223221.94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1942688000930.0913</v>
      </c>
      <c r="L5120" s="455">
        <f t="shared" ca="1" si="184"/>
        <v>468187808224152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468187808224152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1950782534267.3</v>
      </c>
      <c r="L5121" s="455">
        <f t="shared" ca="1" si="184"/>
        <v>470138590758419.31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470138590758419.31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1958910794826.7471</v>
      </c>
      <c r="L5122" s="455">
        <f t="shared" ca="1" si="184"/>
        <v>472097501553246.06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472097501553246.06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1967072923138.5249</v>
      </c>
      <c r="L5123" s="455">
        <f t="shared" ca="1" si="184"/>
        <v>474064574476384.56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474064574476384.56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1975269060318.269</v>
      </c>
      <c r="L5124" s="455">
        <f t="shared" ca="1" si="184"/>
        <v>476039843536702.81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476039843536702.81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1983499348069.5947</v>
      </c>
      <c r="L5125" s="455">
        <f t="shared" ca="1" si="184"/>
        <v>478023342884772.44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478023342884772.44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1991763928686.5518</v>
      </c>
      <c r="L5126" s="455">
        <f t="shared" ca="1" si="184"/>
        <v>480015106813459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480015106813459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2000062945056.0789</v>
      </c>
      <c r="L5127" s="455">
        <f t="shared" ca="1" si="184"/>
        <v>482015169758515.06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482015169758515.06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2008396540660.4792</v>
      </c>
      <c r="L5128" s="455">
        <f t="shared" ca="1" si="184"/>
        <v>484023566299175.56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484023566299175.56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2016764859579.8982</v>
      </c>
      <c r="L5129" s="455">
        <f t="shared" ca="1" si="184"/>
        <v>486040331158755.44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486040331158755.44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2025168046494.8145</v>
      </c>
      <c r="L5130" s="455">
        <f t="shared" ca="1" si="184"/>
        <v>488065499205250.25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488065499205250.25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2033606246688.5425</v>
      </c>
      <c r="L5131" s="455">
        <f t="shared" ca="1" si="184"/>
        <v>490099105451938.81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490099105451938.81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2042079606049.7451</v>
      </c>
      <c r="L5132" s="455">
        <f t="shared" ca="1" si="184"/>
        <v>492141185057988.56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492141185057988.56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2050588271074.9521</v>
      </c>
      <c r="L5133" s="455">
        <f t="shared" ca="1" si="184"/>
        <v>494191773329063.5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494191773329063.5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2059132388871.0981</v>
      </c>
      <c r="L5134" s="455">
        <f t="shared" ca="1" si="184"/>
        <v>496250905717934.63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496250905717934.63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2067712107158.0608</v>
      </c>
      <c r="L5135" s="455">
        <f t="shared" ca="1" si="184"/>
        <v>498318617825092.69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498318617825092.69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2076327574271.2195</v>
      </c>
      <c r="L5136" s="455">
        <f t="shared" ca="1" si="184"/>
        <v>500394945399363.94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500394945399363.94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2084978939164.0164</v>
      </c>
      <c r="L5137" s="455">
        <f t="shared" ca="1" si="184"/>
        <v>502479924338527.94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502479924338527.94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2093666351410.5332</v>
      </c>
      <c r="L5138" s="455">
        <f t="shared" ca="1" si="184"/>
        <v>504573590689938.5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504573590689938.5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2102389961208.0771</v>
      </c>
      <c r="L5139" s="455">
        <f t="shared" ca="1" si="184"/>
        <v>506675980651146.56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506675980651146.56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2111149919379.7771</v>
      </c>
      <c r="L5140" s="455">
        <f t="shared" ca="1" si="184"/>
        <v>508787130570526.31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508787130570526.31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2119946377377.1926</v>
      </c>
      <c r="L5141" s="455">
        <f t="shared" ca="1" si="184"/>
        <v>510907076947903.5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510907076947903.5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2128779487282.9312</v>
      </c>
      <c r="L5142" s="455">
        <f t="shared" ca="1" si="184"/>
        <v>513035856435186.44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513035856435186.44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2137649401813.2769</v>
      </c>
      <c r="L5143" s="455">
        <f t="shared" ca="1" si="184"/>
        <v>515173505836999.69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515173505836999.69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2146556274320.832</v>
      </c>
      <c r="L5144" s="455">
        <f t="shared" ca="1" si="184"/>
        <v>517320062111320.5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517320062111320.5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2155500258797.1685</v>
      </c>
      <c r="L5145" s="455">
        <f t="shared" ca="1" si="184"/>
        <v>519475562370117.69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519475562370117.69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2164481509875.49</v>
      </c>
      <c r="L5146" s="455">
        <f t="shared" ca="1" si="184"/>
        <v>521640043879993.19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521640043879993.19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2173500182833.3047</v>
      </c>
      <c r="L5147" s="455">
        <f t="shared" ca="1" si="184"/>
        <v>523813544062826.5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523813544062826.5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2182556433595.1104</v>
      </c>
      <c r="L5148" s="455">
        <f t="shared" ca="1" si="184"/>
        <v>525996100496421.63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525996100496421.63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2191650418735.0901</v>
      </c>
      <c r="L5149" s="455">
        <f t="shared" ca="1" si="184"/>
        <v>528187750915156.69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528187750915156.69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2200782295479.8198</v>
      </c>
      <c r="L5150" s="455">
        <f t="shared" ca="1" si="184"/>
        <v>530388533210636.5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530388533210636.5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2209952221710.9854</v>
      </c>
      <c r="L5151" s="455">
        <f t="shared" ca="1" si="184"/>
        <v>532598485432347.5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532598485432347.5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2219160355968.1147</v>
      </c>
      <c r="L5152" s="455">
        <f t="shared" ca="1" si="184"/>
        <v>534817645788315.63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534817645788315.63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2228406857451.3149</v>
      </c>
      <c r="L5153" s="455">
        <f t="shared" ca="1" si="184"/>
        <v>537046052645766.94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537046052645766.94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2237691886024.0288</v>
      </c>
      <c r="L5154" s="455">
        <f t="shared" ca="1" si="184"/>
        <v>539283744531790.94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539283744531790.94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2247015602215.7954</v>
      </c>
      <c r="L5155" s="455">
        <f t="shared" ca="1" si="184"/>
        <v>541530760134006.75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541530760134006.75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2256378167225.0283</v>
      </c>
      <c r="L5156" s="455">
        <f t="shared" ca="1" si="184"/>
        <v>543787138301231.75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543787138301231.75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2265779742921.7988</v>
      </c>
      <c r="L5157" s="455">
        <f t="shared" ca="1" si="184"/>
        <v>546052918044153.56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546052918044153.56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2275220491850.6396</v>
      </c>
      <c r="L5158" s="455">
        <f t="shared" ca="1" si="184"/>
        <v>548328138536004.19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548328138536004.19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2284700577233.3506</v>
      </c>
      <c r="L5159" s="455">
        <f t="shared" ca="1" si="184"/>
        <v>550612839113237.56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550612839113237.56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2294220162971.8232</v>
      </c>
      <c r="L5160" s="455">
        <f t="shared" ca="1" si="184"/>
        <v>552907059276209.38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552907059276209.38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2303779413650.8726</v>
      </c>
      <c r="L5161" s="455">
        <f t="shared" ca="1" si="184"/>
        <v>555210838689860.25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555210838689860.25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2313378494541.0845</v>
      </c>
      <c r="L5162" s="455">
        <f t="shared" ca="1" si="184"/>
        <v>557524217184401.31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557524217184401.31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2323017571601.6719</v>
      </c>
      <c r="L5163" s="455">
        <f t="shared" ca="1" si="184"/>
        <v>559847234756003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559847234756003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2332696811483.3457</v>
      </c>
      <c r="L5164" s="455">
        <f t="shared" ca="1" si="184"/>
        <v>562179931567486.38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562179931567486.38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2342416381531.1929</v>
      </c>
      <c r="L5165" s="455">
        <f t="shared" ca="1" si="184"/>
        <v>564522347949017.63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564522347949017.63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2352176449787.5732</v>
      </c>
      <c r="L5166" s="455">
        <f t="shared" ca="1" si="184"/>
        <v>566874524398805.25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566874524398805.25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2361977184995.022</v>
      </c>
      <c r="L5167" s="455">
        <f t="shared" ca="1" si="184"/>
        <v>569236501583800.25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569236501583800.25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2371818756599.1675</v>
      </c>
      <c r="L5168" s="455">
        <f t="shared" ca="1" si="184"/>
        <v>571608320340399.38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571608320340399.38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2381701334751.6641</v>
      </c>
      <c r="L5169" s="455">
        <f t="shared" ca="1" si="184"/>
        <v>573990021675151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573990021675151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2391625090313.1289</v>
      </c>
      <c r="L5170" s="455">
        <f t="shared" ca="1" si="184"/>
        <v>576381646765464.13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576381646765464.13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2401590194856.1006</v>
      </c>
      <c r="L5171" s="455">
        <f t="shared" ca="1" si="184"/>
        <v>578783236960320.25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578783236960320.25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2411596820668.001</v>
      </c>
      <c r="L5172" s="455">
        <f t="shared" ca="1" si="184"/>
        <v>581194833780988.25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581194833780988.25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2421645140754.1177</v>
      </c>
      <c r="L5173" s="455">
        <f t="shared" ca="1" si="184"/>
        <v>583616478921742.38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583616478921742.38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2431735328840.5933</v>
      </c>
      <c r="L5174" s="455">
        <f t="shared" ca="1" si="184"/>
        <v>586048214250583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586048214250583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2441867559377.4292</v>
      </c>
      <c r="L5175" s="455">
        <f t="shared" ca="1" si="184"/>
        <v>588490081809960.38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588490081809960.38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2452042007541.5015</v>
      </c>
      <c r="L5176" s="455">
        <f t="shared" ca="1" si="184"/>
        <v>590942123817501.88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590942123817501.88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2462258849239.5913</v>
      </c>
      <c r="L5177" s="455">
        <f t="shared" ca="1" si="184"/>
        <v>593404382666741.5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593404382666741.5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2472518261111.4229</v>
      </c>
      <c r="L5178" s="455">
        <f t="shared" ca="1" si="184"/>
        <v>595876900927852.88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595876900927852.88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2482820420532.7202</v>
      </c>
      <c r="L5179" s="455">
        <f t="shared" ca="1" si="184"/>
        <v>598359721348385.63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598359721348385.63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2493165505618.2734</v>
      </c>
      <c r="L5180" s="455">
        <f t="shared" ca="1" si="184"/>
        <v>600852886854003.88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600852886854003.88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2503553695225.0161</v>
      </c>
      <c r="L5181" s="455">
        <f t="shared" ca="1" si="184"/>
        <v>603356440549228.88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603356440549228.88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2513985168955.1201</v>
      </c>
      <c r="L5182" s="455">
        <f t="shared" ca="1" si="184"/>
        <v>605870425718184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605870425718184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2524460107159.1001</v>
      </c>
      <c r="L5183" s="455">
        <f t="shared" ca="1" si="184"/>
        <v>608394885825343.13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608394885825343.13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2534978690938.9297</v>
      </c>
      <c r="L5184" s="455">
        <f t="shared" ca="1" si="184"/>
        <v>610929864516282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610929864516282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2545541102151.1748</v>
      </c>
      <c r="L5185" s="455">
        <f t="shared" ca="1" si="184"/>
        <v>613475405618433.13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613475405618433.13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2556147523410.1382</v>
      </c>
      <c r="L5186" s="455">
        <f t="shared" ca="1" si="184"/>
        <v>616031553141843.25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616031553141843.25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2566798138091.0137</v>
      </c>
      <c r="L5187" s="455">
        <f t="shared" ca="1" si="184"/>
        <v>618598351279934.25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618598351279934.25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2577493130333.0596</v>
      </c>
      <c r="L5188" s="455">
        <f t="shared" ca="1" si="184"/>
        <v>621175844410267.25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621175844410267.25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2588232685042.7803</v>
      </c>
      <c r="L5189" s="455">
        <f t="shared" ca="1" si="184"/>
        <v>623764077095310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623764077095310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2599016987897.125</v>
      </c>
      <c r="L5190" s="455">
        <f t="shared" ca="1" si="184"/>
        <v>626363094083207.13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626363094083207.13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2609846225346.6963</v>
      </c>
      <c r="L5191" s="455">
        <f t="shared" ca="1" si="184"/>
        <v>628972940308553.88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628972940308553.88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2620720584618.9746</v>
      </c>
      <c r="L5192" s="455">
        <f t="shared" ca="1" si="184"/>
        <v>631593660893172.88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631593660893172.88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2631640253721.5537</v>
      </c>
      <c r="L5193" s="455">
        <f t="shared" ca="1" si="184"/>
        <v>634225301146894.38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634225301146894.38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2642605421445.3931</v>
      </c>
      <c r="L5194" s="455">
        <f t="shared" ca="1" si="184"/>
        <v>636867906568339.75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636867906568339.75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2653616277368.082</v>
      </c>
      <c r="L5195" s="455">
        <f t="shared" ca="1" si="184"/>
        <v>639521522845707.88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639521522845707.88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2664673011857.1162</v>
      </c>
      <c r="L5196" s="455">
        <f t="shared" ca="1" si="184"/>
        <v>642186195857565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642186195857565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2675775816073.1875</v>
      </c>
      <c r="L5197" s="455">
        <f t="shared" ca="1" si="184"/>
        <v>644861971673638.25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644861971673638.25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2686924881973.4927</v>
      </c>
      <c r="L5198" s="455">
        <f t="shared" ca="1" si="184"/>
        <v>647548896555611.75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647548896555611.75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2698120402315.0488</v>
      </c>
      <c r="L5199" s="455">
        <f t="shared" ca="1" si="184"/>
        <v>650247016957926.75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650247016957926.75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2709362570658.0283</v>
      </c>
      <c r="L5200" s="455">
        <f t="shared" ca="1" si="184"/>
        <v>652956379528584.75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652956379528584.75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2720651581369.103</v>
      </c>
      <c r="L5201" s="455">
        <f t="shared" ca="1" si="184"/>
        <v>655677031109953.88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655677031109953.88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2731987629624.8076</v>
      </c>
      <c r="L5202" s="455">
        <f t="shared" ca="1" si="184"/>
        <v>658409018739578.63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658409018739578.63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2743370911414.9111</v>
      </c>
      <c r="L5203" s="455">
        <f t="shared" ca="1" si="184"/>
        <v>661152389650993.5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661152389650993.5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2754801623545.8062</v>
      </c>
      <c r="L5204" s="455">
        <f t="shared" ca="1" si="184"/>
        <v>663907191274539.25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663907191274539.25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2766279963643.9136</v>
      </c>
      <c r="L5205" s="455">
        <f t="shared" ca="1" si="184"/>
        <v>666673471238183.13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666673471238183.13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2777806130159.0962</v>
      </c>
      <c r="L5206" s="455">
        <f t="shared" ca="1" si="184"/>
        <v>669451277368342.25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669451277368342.25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2789380322368.0928</v>
      </c>
      <c r="L5207" s="455">
        <f t="shared" ca="1" si="184"/>
        <v>672240657690710.38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672240657690710.38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2801002740377.96</v>
      </c>
      <c r="L5208" s="455">
        <f t="shared" ca="1" si="184"/>
        <v>675041660431088.38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675041660431088.38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2812673585129.5347</v>
      </c>
      <c r="L5209" s="455">
        <f t="shared" ca="1" si="184"/>
        <v>677854334016217.88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677854334016217.88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2824393058400.9077</v>
      </c>
      <c r="L5210" s="455">
        <f t="shared" ca="1" si="184"/>
        <v>680678727074618.75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680678727074618.75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2836161362810.9116</v>
      </c>
      <c r="L5211" s="455">
        <f t="shared" ca="1" si="184"/>
        <v>683514888437429.63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683514888437429.63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2847978701822.6235</v>
      </c>
      <c r="L5212" s="455">
        <f t="shared" ca="1" si="184"/>
        <v>686362867139252.25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686362867139252.25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2859845279746.8843</v>
      </c>
      <c r="L5213" s="455">
        <f t="shared" ca="1" si="184"/>
        <v>689222712418999.13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689222712418999.13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2871761301745.8296</v>
      </c>
      <c r="L5214" s="455">
        <f t="shared" ca="1" si="184"/>
        <v>692094473720745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692094473720745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2883726973836.4375</v>
      </c>
      <c r="L5215" s="455">
        <f t="shared" ca="1" si="184"/>
        <v>694978200694581.5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694978200694581.5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2895742502894.0894</v>
      </c>
      <c r="L5216" s="455">
        <f t="shared" ca="1" si="184"/>
        <v>697873943197475.63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697873943197475.63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2907808096656.1484</v>
      </c>
      <c r="L5217" s="455">
        <f t="shared" ca="1" si="184"/>
        <v>700781751294131.75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700781751294131.75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2919923963725.5488</v>
      </c>
      <c r="L5218" s="455">
        <f t="shared" ca="1" si="184"/>
        <v>703701675257857.25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703701675257857.25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2932090313574.4053</v>
      </c>
      <c r="L5219" s="455">
        <f t="shared" ca="1" si="184"/>
        <v>706633765571431.63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706633765571431.63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2944307356547.6318</v>
      </c>
      <c r="L5220" s="455">
        <f t="shared" ca="1" si="184"/>
        <v>709578072927979.25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709578072927979.25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2956575303866.5801</v>
      </c>
      <c r="L5221" s="455">
        <f t="shared" ca="1" si="184"/>
        <v>712534648231845.88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712534648231845.88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2968894367632.6909</v>
      </c>
      <c r="L5222" s="455">
        <f t="shared" ca="1" si="184"/>
        <v>715503542599478.63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715503542599478.63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2981264760831.1611</v>
      </c>
      <c r="L5223" s="455">
        <f t="shared" ca="1" si="184"/>
        <v>718484807360309.75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718484807360309.75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2993686697334.624</v>
      </c>
      <c r="L5224" s="455">
        <f t="shared" ca="1" si="184"/>
        <v>721478494057644.38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721478494057644.38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3006160391906.8516</v>
      </c>
      <c r="L5225" s="455">
        <f t="shared" ca="1" si="184"/>
        <v>724484654449551.25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724484654449551.25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3018686060206.4634</v>
      </c>
      <c r="L5226" s="455">
        <f t="shared" ca="1" si="184"/>
        <v>727503340509757.75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727503340509757.75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3031263918790.6572</v>
      </c>
      <c r="L5227" s="455">
        <f t="shared" ca="1" si="184"/>
        <v>730534604428548.38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730534604428548.38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3043894185118.9517</v>
      </c>
      <c r="L5228" s="455">
        <f t="shared" ca="1" si="184"/>
        <v>733578498613667.38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733578498613667.38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3056577077556.9473</v>
      </c>
      <c r="L5229" s="455">
        <f t="shared" ca="1" si="184"/>
        <v>736635075691224.38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736635075691224.38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3069312815380.1016</v>
      </c>
      <c r="L5230" s="455">
        <f t="shared" ca="1" si="184"/>
        <v>739704388506604.5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739704388506604.5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3082101618777.5186</v>
      </c>
      <c r="L5231" s="455">
        <f t="shared" ca="1" si="184"/>
        <v>742786490125382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742786490125382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3094943708855.7583</v>
      </c>
      <c r="L5232" s="455">
        <f t="shared" ca="1" si="184"/>
        <v>745881433834237.75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745881433834237.75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3107839307642.6572</v>
      </c>
      <c r="L5233" s="455">
        <f t="shared" ca="1" si="184"/>
        <v>748989273141880.38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748989273141880.38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3120788638091.168</v>
      </c>
      <c r="L5234" s="455">
        <f t="shared" ca="1" si="184"/>
        <v>752110061779971.5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752110061779971.5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3133791924083.2144</v>
      </c>
      <c r="L5235" s="455">
        <f t="shared" ca="1" si="184"/>
        <v>755243853704054.75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755243853704054.75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3146849390433.5615</v>
      </c>
      <c r="L5236" s="455">
        <f t="shared" ca="1" si="184"/>
        <v>758390703094488.25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758390703094488.25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3159961262893.7012</v>
      </c>
      <c r="L5237" s="455">
        <f t="shared" ca="1" si="184"/>
        <v>761550664357382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761550664357382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3173127768155.7583</v>
      </c>
      <c r="L5238" s="455">
        <f t="shared" ca="1" si="184"/>
        <v>764723792125537.75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764723792125537.75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3186349133856.4072</v>
      </c>
      <c r="L5239" s="455">
        <f t="shared" ca="1" si="184"/>
        <v>767910141259394.13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767910141259394.13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3199625588580.8086</v>
      </c>
      <c r="L5240" s="455">
        <f t="shared" ca="1" si="184"/>
        <v>771109766847974.88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771109766847974.88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3212957361866.562</v>
      </c>
      <c r="L5241" s="455">
        <f t="shared" ca="1" si="184"/>
        <v>774322724209841.38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774322724209841.38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3226344684207.6724</v>
      </c>
      <c r="L5242" s="455">
        <f t="shared" ca="1" si="184"/>
        <v>777549068894049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777549068894049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3239787787058.5376</v>
      </c>
      <c r="L5243" s="455">
        <f t="shared" ca="1" si="184"/>
        <v>780788856681107.5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780788856681107.5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3253286902837.9478</v>
      </c>
      <c r="L5244" s="455">
        <f t="shared" ca="1" si="184"/>
        <v>784042143583945.5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784042143583945.5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3266842264933.1064</v>
      </c>
      <c r="L5245" s="455">
        <f t="shared" ca="1" si="184"/>
        <v>787308985848878.63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787308985848878.63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3280454107703.6611</v>
      </c>
      <c r="L5246" s="455">
        <f t="shared" ca="1" si="184"/>
        <v>790589439956582.25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790589439956582.25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3294122666485.7593</v>
      </c>
      <c r="L5247" s="455">
        <f t="shared" ca="1" si="184"/>
        <v>793883562623068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793883562623068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3307848177596.1167</v>
      </c>
      <c r="L5248" s="455">
        <f t="shared" ca="1" si="184"/>
        <v>797191410800664.13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797191410800664.13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3321630878336.1006</v>
      </c>
      <c r="L5249" s="455">
        <f t="shared" ca="1" si="184"/>
        <v>800513041679000.25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800513041679000.25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3335471006995.8345</v>
      </c>
      <c r="L5250" s="455">
        <f t="shared" ca="1" si="184"/>
        <v>803848512685996.13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803848512685996.13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3349368802858.3174</v>
      </c>
      <c r="L5251" s="455">
        <f t="shared" ca="1" si="184"/>
        <v>807197881488854.5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807197881488854.5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3363324506203.5605</v>
      </c>
      <c r="L5252" s="455">
        <f t="shared" ca="1" si="184"/>
        <v>810561205995058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810561205995058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3377338358312.7417</v>
      </c>
      <c r="L5253" s="455">
        <f t="shared" ca="1" si="184"/>
        <v>813938544353370.75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813938544353370.75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3391410601472.3779</v>
      </c>
      <c r="L5254" s="455">
        <f t="shared" ca="1" si="184"/>
        <v>817329954954843.13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817329954954843.13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3405541478978.5132</v>
      </c>
      <c r="L5255" s="455">
        <f t="shared" ca="1" si="184"/>
        <v>820735496433821.63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820735496433821.63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3419731235140.9233</v>
      </c>
      <c r="L5256" s="455">
        <f t="shared" ca="1" si="184"/>
        <v>824155227668962.5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824155227668962.5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3433980115287.3438</v>
      </c>
      <c r="L5257" s="455">
        <f t="shared" ca="1" si="184"/>
        <v>827589207784249.88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827589207784249.88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3448288365767.708</v>
      </c>
      <c r="L5258" s="455">
        <f t="shared" ca="1" si="184"/>
        <v>831037496150017.63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831037496150017.63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3462656233958.4067</v>
      </c>
      <c r="L5259" s="455">
        <f t="shared" ca="1" si="184"/>
        <v>834500152383976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834500152383976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3477083968266.5664</v>
      </c>
      <c r="L5260" s="455">
        <f t="shared" ca="1" si="184"/>
        <v>837977236352242.63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837977236352242.63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3491571818134.3442</v>
      </c>
      <c r="L5261" s="455">
        <f t="shared" ca="1" si="184"/>
        <v>841468808170377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841468808170377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3506120034043.2373</v>
      </c>
      <c r="L5262" s="455">
        <f t="shared" ca="1" si="184"/>
        <v>844974928204420.25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844974928204420.25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3520728867518.4175</v>
      </c>
      <c r="L5263" s="455">
        <f t="shared" ca="1" si="184"/>
        <v>848495657071938.63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848495657071938.63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3535398571133.0776</v>
      </c>
      <c r="L5264" s="455">
        <f t="shared" ca="1" si="184"/>
        <v>852031055643071.75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852031055643071.75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3550129398512.7988</v>
      </c>
      <c r="L5265" s="455">
        <f t="shared" ca="1" si="184"/>
        <v>855581185041584.5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855581185041584.5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3564921604339.9355</v>
      </c>
      <c r="L5266" s="455">
        <f t="shared" ca="1" si="184"/>
        <v>859146106645924.38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859146106645924.38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3579775444358.0181</v>
      </c>
      <c r="L5267" s="455">
        <f t="shared" ca="1" si="184"/>
        <v>862725882090282.38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862725882090282.38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3594691175376.1763</v>
      </c>
      <c r="L5268" s="455">
        <f t="shared" ca="1" si="184"/>
        <v>866320573265658.5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866320573265658.5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3609669055273.5771</v>
      </c>
      <c r="L5269" s="455">
        <f t="shared" ca="1" si="184"/>
        <v>869930242320932.13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869930242320932.13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3624709343003.8838</v>
      </c>
      <c r="L5270" s="455">
        <f t="shared" ca="1" si="184"/>
        <v>873554951663936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873554951663936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3639812298599.7334</v>
      </c>
      <c r="L5271" s="455">
        <f t="shared" ca="1" si="184"/>
        <v>877194763962535.75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877194763962535.75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3654978183177.2324</v>
      </c>
      <c r="L5272" s="455">
        <f t="shared" ca="1" si="184"/>
        <v>880849742145713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880849742145713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3670207258940.4712</v>
      </c>
      <c r="L5273" s="455">
        <f t="shared" ca="1" si="184"/>
        <v>884519949404653.5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884519949404653.5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3685499789186.0557</v>
      </c>
      <c r="L5274" s="455">
        <f t="shared" ca="1" si="184"/>
        <v>888205449193839.5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888205449193839.5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3700856038307.6646</v>
      </c>
      <c r="L5275" s="455">
        <f t="shared" ca="1" si="184"/>
        <v>891906305232147.13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891906305232147.13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3716276271800.6123</v>
      </c>
      <c r="L5276" s="455">
        <f t="shared" ca="1" si="184"/>
        <v>895622581503947.75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895622581503947.75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3731760756266.4482</v>
      </c>
      <c r="L5277" s="455">
        <f t="shared" ca="1" si="184"/>
        <v>899354342260214.25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899354342260214.25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3747309759417.5601</v>
      </c>
      <c r="L5278" s="455">
        <f t="shared" ca="1" si="184"/>
        <v>903101652019631.75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903101652019631.75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3762923550081.7988</v>
      </c>
      <c r="L5279" s="455">
        <f t="shared" ca="1" si="184"/>
        <v>906864575569713.5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906864575569713.5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3778602398207.1396</v>
      </c>
      <c r="L5280" s="455">
        <f t="shared" ca="1" si="184"/>
        <v>910643177967920.63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910643177967920.63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3794346574866.3359</v>
      </c>
      <c r="L5281" s="455">
        <f t="shared" ca="1" si="184"/>
        <v>914437524542787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914437524542787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3810156352261.6123</v>
      </c>
      <c r="L5282" s="455">
        <f t="shared" ca="1" si="184"/>
        <v>918247680895048.63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918247680895048.63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3826032003729.3691</v>
      </c>
      <c r="L5283" s="455">
        <f t="shared" ca="1" si="184"/>
        <v>922073712898778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922073712898778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3841973803744.9077</v>
      </c>
      <c r="L5284" s="455">
        <f t="shared" ca="1" si="184"/>
        <v>925915686702522.88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925915686702522.88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3857982027927.1787</v>
      </c>
      <c r="L5285" s="455">
        <f t="shared" ca="1" si="184"/>
        <v>929773668730450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929773668730450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3874056953043.5415</v>
      </c>
      <c r="L5286" s="455">
        <f t="shared" ca="1" si="184"/>
        <v>933647725683493.5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933647725683493.5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3890198857014.5557</v>
      </c>
      <c r="L5287" s="455">
        <f t="shared" ca="1" si="184"/>
        <v>937537924540508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937537924540508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3906408018918.7837</v>
      </c>
      <c r="L5288" s="455">
        <f t="shared" ca="1" si="184"/>
        <v>941444332559426.75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941444332559426.75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3922684718997.6113</v>
      </c>
      <c r="L5289" s="455">
        <f t="shared" ca="1" si="184"/>
        <v>945367017278424.38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945367017278424.38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3939029238660.1016</v>
      </c>
      <c r="L5290" s="455">
        <f t="shared" ca="1" si="184"/>
        <v>949306046517084.5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949306046517084.5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3955441860487.8516</v>
      </c>
      <c r="L5291" s="455">
        <f t="shared" ca="1" si="184"/>
        <v>953261488377572.38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953261488377572.38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3971922868239.8848</v>
      </c>
      <c r="L5292" s="455">
        <f t="shared" ca="1" si="184"/>
        <v>957233411245812.25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957233411245812.25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3988472546857.5508</v>
      </c>
      <c r="L5293" s="455">
        <f t="shared" ca="1" si="184"/>
        <v>961221883792669.75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961221883792669.75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4005091182469.4575</v>
      </c>
      <c r="L5294" s="455">
        <f t="shared" ca="1" si="184"/>
        <v>965226974975139.25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965226974975139.25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4021779062396.4136</v>
      </c>
      <c r="L5295" s="455">
        <f t="shared" ca="1" si="184"/>
        <v>969248754037535.63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969248754037535.63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4038536475156.3984</v>
      </c>
      <c r="L5296" s="455">
        <f t="shared" ca="1" si="184"/>
        <v>973287290512692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973287290512692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4055363710469.5498</v>
      </c>
      <c r="L5297" s="455">
        <f t="shared" ca="1" si="184"/>
        <v>977342654223161.5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977342654223161.5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4072261059263.1724</v>
      </c>
      <c r="L5298" s="455">
        <f t="shared" ca="1" si="184"/>
        <v>981414915282424.63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981414915282424.63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4089228813676.7695</v>
      </c>
      <c r="L5299" s="455">
        <f t="shared" ca="1" si="184"/>
        <v>985504144096101.38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985504144096101.38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4106267267067.0889</v>
      </c>
      <c r="L5300" s="455">
        <f t="shared" ca="1" si="184"/>
        <v>989610411363168.5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989610411363168.5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4123376714013.2021</v>
      </c>
      <c r="L5301" s="455">
        <f t="shared" ca="1" si="184"/>
        <v>993733788077181.75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993733788077181.75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4140557450321.5898</v>
      </c>
      <c r="L5302" s="455">
        <f t="shared" ca="1" si="184"/>
        <v>997874345527503.38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997874345527503.38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4157809773031.2642</v>
      </c>
      <c r="L5303" s="455">
        <f t="shared" ca="1" si="184"/>
        <v>1002032155300534.6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1002032155300534.6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4175133980418.894</v>
      </c>
      <c r="L5304" s="455">
        <f t="shared" ca="1" si="184"/>
        <v>1006207289280953.5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1006207289280953.5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4192530372003.9727</v>
      </c>
      <c r="L5305" s="455">
        <f t="shared" ca="1" si="184"/>
        <v>1010399819652957.5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1010399819652957.5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4209999248553.9897</v>
      </c>
      <c r="L5306" s="455">
        <f t="shared" ca="1" si="184"/>
        <v>1014609818901511.5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1014609818901511.5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4227540912089.6313</v>
      </c>
      <c r="L5307" s="455">
        <f t="shared" ca="1" si="184"/>
        <v>1018837359813601.1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1018837359813601.1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4245155665890.0039</v>
      </c>
      <c r="L5308" s="455">
        <f t="shared" ca="1" si="184"/>
        <v>1023082515479491.1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1023082515479491.1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4262843814497.8804</v>
      </c>
      <c r="L5309" s="455">
        <f t="shared" ca="1" si="184"/>
        <v>1027345359293989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1027345359293989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4280605663724.9541</v>
      </c>
      <c r="L5310" s="455">
        <f t="shared" ca="1" si="184"/>
        <v>1031625964957714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1031625964957714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4298441520657.1416</v>
      </c>
      <c r="L5311" s="455">
        <f t="shared" ca="1" si="184"/>
        <v>1035924406478371.1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1035924406478371.1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4316351693659.8804</v>
      </c>
      <c r="L5312" s="455">
        <f t="shared" ca="1" si="184"/>
        <v>1040240758172031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1040240758172031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4334336492383.4624</v>
      </c>
      <c r="L5313" s="455">
        <f t="shared" ca="1" si="184"/>
        <v>1044575094664414.5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1044575094664414.5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4352396227768.394</v>
      </c>
      <c r="L5314" s="455">
        <f t="shared" ca="1" si="184"/>
        <v>1048927490892182.9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1048927490892182.9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4370531212050.7617</v>
      </c>
      <c r="L5315" s="455">
        <f t="shared" ca="1" si="184"/>
        <v>1053298022104233.6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1053298022104233.6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4388741758767.6401</v>
      </c>
      <c r="L5316" s="455">
        <f t="shared" ca="1" si="184"/>
        <v>1057686763863001.3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1057686763863001.3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4407028182762.5049</v>
      </c>
      <c r="L5317" s="455">
        <f t="shared" ca="1" si="184"/>
        <v>1062093792045763.8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1062093792045763.8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4425390800190.6826</v>
      </c>
      <c r="L5318" s="455">
        <f t="shared" ca="1" si="184"/>
        <v>1066519182845954.4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1066519182845954.4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4443829928524.8096</v>
      </c>
      <c r="L5319" s="455">
        <f t="shared" ca="1" si="184"/>
        <v>1070963012774479.1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1070963012774479.1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4462345886560.3301</v>
      </c>
      <c r="L5320" s="455">
        <f t="shared" ca="1" si="184"/>
        <v>1075425358661039.5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1075425358661039.5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4480938994420.998</v>
      </c>
      <c r="L5321" s="455">
        <f t="shared" ca="1" si="184"/>
        <v>1079906297655460.5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1079906297655460.5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4499609573564.4189</v>
      </c>
      <c r="L5322" s="455">
        <f t="shared" ca="1" si="184"/>
        <v>1084405907229024.9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1084405907229024.9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4518357946787.6035</v>
      </c>
      <c r="L5323" s="455">
        <f t="shared" ca="1" si="184"/>
        <v>1088924265175812.5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1088924265175812.5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4537184438232.5518</v>
      </c>
      <c r="L5324" s="455">
        <f t="shared" ca="1" si="184"/>
        <v>1093461449614045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1093461449614045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4556089373391.8535</v>
      </c>
      <c r="L5325" s="455">
        <f t="shared" ca="1" si="184"/>
        <v>1098017538987436.9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1098017538987436.9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4575073079114.3203</v>
      </c>
      <c r="L5326" s="455">
        <f t="shared" ca="1" si="184"/>
        <v>1102592612066551.3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1102592612066551.3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4594135883610.6299</v>
      </c>
      <c r="L5327" s="455">
        <f t="shared" ca="1" si="184"/>
        <v>1107186747950161.9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1107186747950161.9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4613278116459.0078</v>
      </c>
      <c r="L5328" s="455">
        <f t="shared" ca="1" si="184"/>
        <v>1111800026066620.9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1111800026066620.9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4632500108610.9209</v>
      </c>
      <c r="L5329" s="455">
        <f t="shared" ca="1" si="184"/>
        <v>1116432526175231.8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1116432526175231.8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4651802192396.7988</v>
      </c>
      <c r="L5330" s="455">
        <f t="shared" ca="1" si="184"/>
        <v>1121084328367628.5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1121084328367628.5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4671184701531.7861</v>
      </c>
      <c r="L5331" s="455">
        <f t="shared" ca="1" si="184"/>
        <v>1125755513069160.3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1125755513069160.3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4690647971121.5</v>
      </c>
      <c r="L5332" s="455">
        <f t="shared" ca="1" si="184"/>
        <v>1130446161040281.8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1130446161040281.8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4710192337667.8408</v>
      </c>
      <c r="L5333" s="455">
        <f t="shared" ca="1" si="184"/>
        <v>1135156353377949.5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1135156353377949.5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4729818139074.7891</v>
      </c>
      <c r="L5334" s="455">
        <f t="shared" ca="1" si="184"/>
        <v>1139886171517024.3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1139886171517024.3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4749525714654.2676</v>
      </c>
      <c r="L5335" s="455">
        <f t="shared" ca="1" si="184"/>
        <v>1144635697231678.5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1144635697231678.5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4769315405131.9941</v>
      </c>
      <c r="L5336" s="455">
        <f t="shared" ca="1" si="184"/>
        <v>1149405012636810.5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1149405012636810.5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4789187552653.377</v>
      </c>
      <c r="L5337" s="455">
        <f t="shared" ca="1" si="184"/>
        <v>1154194200189464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1154194200189464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4809142500789.4336</v>
      </c>
      <c r="L5338" s="455">
        <f t="shared" ca="1" si="184"/>
        <v>1159003342690253.5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1159003342690253.5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4829180594542.7227</v>
      </c>
      <c r="L5339" s="455">
        <f t="shared" ca="1" si="184"/>
        <v>1163832523284796.3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1163832523284796.3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4849302180353.3174</v>
      </c>
      <c r="L5340" s="455">
        <f t="shared" ca="1" si="184"/>
        <v>1168681825465149.5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1168681825465149.5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4869507606104.7891</v>
      </c>
      <c r="L5341" s="455">
        <f t="shared" ca="1" si="184"/>
        <v>1173551333071254.3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1173551333071254.3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4889797221130.2256</v>
      </c>
      <c r="L5342" s="455">
        <f t="shared" ca="1" si="184"/>
        <v>1178441130292384.5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1178441130292384.5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4910171376218.2686</v>
      </c>
      <c r="L5343" s="455">
        <f t="shared" ca="1" si="184"/>
        <v>1183351301668602.8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1183351301668602.8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4930630423619.1777</v>
      </c>
      <c r="L5344" s="455">
        <f t="shared" ca="1" si="184"/>
        <v>1188281932092222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1188281932092222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4951174717050.9248</v>
      </c>
      <c r="L5345" s="455">
        <f t="shared" ca="1" si="184"/>
        <v>1193233106809273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1193233106809273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4971804611705.3037</v>
      </c>
      <c r="L5346" s="455">
        <f t="shared" ca="1" si="184"/>
        <v>1198204911420978.3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1198204911420978.3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4992520464254.0762</v>
      </c>
      <c r="L5347" s="455">
        <f t="shared" ca="1" si="184"/>
        <v>1203197431885232.3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1203197431885232.3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5013322632855.1348</v>
      </c>
      <c r="L5348" s="455">
        <f t="shared" ca="1" si="184"/>
        <v>1208210754518087.5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1208210754518087.5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5034211477158.6982</v>
      </c>
      <c r="L5349" s="455">
        <f t="shared" ca="1" si="184"/>
        <v>1213244965995246.3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1213244965995246.3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5055187358313.5264</v>
      </c>
      <c r="L5350" s="455">
        <f t="shared" ca="1" si="184"/>
        <v>1218300153353559.8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1218300153353559.8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5076250638973.166</v>
      </c>
      <c r="L5351" s="455">
        <f t="shared" ca="1" si="184"/>
        <v>1223376403992533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1223376403992533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5097401683302.2207</v>
      </c>
      <c r="L5352" s="455">
        <f t="shared" ca="1" si="184"/>
        <v>1228473805675835.3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1228473805675835.3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5118640856982.6465</v>
      </c>
      <c r="L5353" s="455">
        <f t="shared" ca="1" si="184"/>
        <v>1233592446532818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1233592446532818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5139968527220.0752</v>
      </c>
      <c r="L5354" s="455">
        <f t="shared" ca="1" si="184"/>
        <v>1238732415060038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1238732415060038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5161385062750.1582</v>
      </c>
      <c r="L5355" s="455">
        <f t="shared" ca="1" si="184"/>
        <v>1243893800122788.3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1243893800122788.3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5182890833844.9512</v>
      </c>
      <c r="L5356" s="455">
        <f t="shared" ca="1" si="184"/>
        <v>1249076690956633.3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1249076690956633.3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5204486212319.3047</v>
      </c>
      <c r="L5357" s="455">
        <f t="shared" ca="1" si="184"/>
        <v>1254281177168952.5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1254281177168952.5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5226171571537.3018</v>
      </c>
      <c r="L5358" s="455">
        <f t="shared" ca="1" si="184"/>
        <v>1259507348740489.8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1259507348740489.8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5247947286418.707</v>
      </c>
      <c r="L5359" s="455">
        <f t="shared" ca="1" si="184"/>
        <v>1264755296026908.5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1264755296026908.5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5269813733445.4521</v>
      </c>
      <c r="L5360" s="455">
        <f t="shared" ca="1" si="184"/>
        <v>1270025109760354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1270025109760354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5291771290668.1416</v>
      </c>
      <c r="L5361" s="455">
        <f t="shared" ca="1" si="184"/>
        <v>1275316881051022.3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1275316881051022.3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5313820337712.5928</v>
      </c>
      <c r="L5362" s="455">
        <f t="shared" ca="1" si="184"/>
        <v>1280630701388734.8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1280630701388734.8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5335961255786.3945</v>
      </c>
      <c r="L5363" s="455">
        <f t="shared" ref="L5363:L5617" ca="1" si="189">I5363-J5363+K5363</f>
        <v>1285966662644521.3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1285966662644521.3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5358194427685.5049</v>
      </c>
      <c r="L5364" s="455">
        <f t="shared" ca="1" si="189"/>
        <v>1291324857072206.8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1291324857072206.8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5380520237800.8613</v>
      </c>
      <c r="L5365" s="455">
        <f t="shared" ca="1" si="189"/>
        <v>1296705377310007.5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1296705377310007.5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5402939072125.0313</v>
      </c>
      <c r="L5366" s="455">
        <f t="shared" ca="1" si="189"/>
        <v>1302108316382132.5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1302108316382132.5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5425451318258.8857</v>
      </c>
      <c r="L5367" s="455">
        <f t="shared" ca="1" si="189"/>
        <v>1307533767700391.5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1307533767700391.5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5448057365418.2979</v>
      </c>
      <c r="L5368" s="455">
        <f t="shared" ca="1" si="189"/>
        <v>1312981825065809.8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1312981825065809.8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5470757604440.874</v>
      </c>
      <c r="L5369" s="455">
        <f t="shared" ca="1" si="189"/>
        <v>1318452582670250.5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1318452582670250.5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5493552427792.71</v>
      </c>
      <c r="L5370" s="455">
        <f t="shared" ca="1" si="189"/>
        <v>1323946135098043.3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1323946135098043.3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5516442229575.1797</v>
      </c>
      <c r="L5371" s="455">
        <f t="shared" ca="1" si="189"/>
        <v>1329462577327618.5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1329462577327618.5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5539427405531.7441</v>
      </c>
      <c r="L5372" s="455">
        <f t="shared" ca="1" si="189"/>
        <v>1335002004733150.3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1335002004733150.3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5562508353054.793</v>
      </c>
      <c r="L5373" s="455">
        <f t="shared" ca="1" si="189"/>
        <v>1340564513086205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1340564513086205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5585685471192.5205</v>
      </c>
      <c r="L5374" s="455">
        <f t="shared" ca="1" si="189"/>
        <v>1346150198557397.5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1346150198557397.5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5608959160655.8232</v>
      </c>
      <c r="L5375" s="455">
        <f t="shared" ca="1" si="189"/>
        <v>1351759157718053.3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1351759157718053.3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5632329823825.2217</v>
      </c>
      <c r="L5376" s="455">
        <f t="shared" ca="1" si="189"/>
        <v>1357391487541878.5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1357391487541878.5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5655797864757.8271</v>
      </c>
      <c r="L5377" s="455">
        <f t="shared" ca="1" si="189"/>
        <v>1363047285406636.3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1363047285406636.3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5679363689194.3174</v>
      </c>
      <c r="L5378" s="455">
        <f t="shared" ca="1" si="189"/>
        <v>1368726649095830.5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1368726649095830.5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5703027704565.96</v>
      </c>
      <c r="L5379" s="455">
        <f t="shared" ca="1" si="189"/>
        <v>1374429676800396.5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1374429676800396.5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5726790320001.6523</v>
      </c>
      <c r="L5380" s="455">
        <f t="shared" ca="1" si="189"/>
        <v>1380156467120398.3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1380156467120398.3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5750651946334.9922</v>
      </c>
      <c r="L5381" s="455">
        <f t="shared" ca="1" si="189"/>
        <v>1385907119066733.3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1385907119066733.3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5774612996111.3887</v>
      </c>
      <c r="L5382" s="455">
        <f t="shared" ca="1" si="189"/>
        <v>1391681732062844.8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1391681732062844.8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5798673883595.1865</v>
      </c>
      <c r="L5383" s="455">
        <f t="shared" ca="1" si="189"/>
        <v>1397480405946440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1397480405946440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5822835024776.833</v>
      </c>
      <c r="L5384" s="455">
        <f t="shared" ca="1" si="189"/>
        <v>1403303240971216.8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1403303240971216.8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5847096837380.0693</v>
      </c>
      <c r="L5385" s="455">
        <f t="shared" ca="1" si="189"/>
        <v>1409150337808596.8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1409150337808596.8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5871459740869.1533</v>
      </c>
      <c r="L5386" s="455">
        <f t="shared" ca="1" si="189"/>
        <v>1415021797549466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1415021797549466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5895924156456.1084</v>
      </c>
      <c r="L5387" s="455">
        <f t="shared" ca="1" si="189"/>
        <v>1420917721705922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1420917721705922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5920490507108.0078</v>
      </c>
      <c r="L5388" s="455">
        <f t="shared" ca="1" si="189"/>
        <v>1426838212213030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1426838212213030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5945159217554.292</v>
      </c>
      <c r="L5389" s="455">
        <f t="shared" ca="1" si="189"/>
        <v>1432783371430584.3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1432783371430584.3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5969930714294.1006</v>
      </c>
      <c r="L5390" s="455">
        <f t="shared" ca="1" si="189"/>
        <v>1438753302144878.3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1438753302144878.3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5994805425603.6592</v>
      </c>
      <c r="L5391" s="455">
        <f t="shared" ca="1" si="189"/>
        <v>1444748107570482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1444748107570482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6019783781543.6748</v>
      </c>
      <c r="L5392" s="455">
        <f t="shared" ca="1" si="189"/>
        <v>1450767891352025.8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1450767891352025.8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6044866213966.7734</v>
      </c>
      <c r="L5393" s="455">
        <f t="shared" ca="1" si="189"/>
        <v>1456812757565992.5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1456812757565992.5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6070053156524.9688</v>
      </c>
      <c r="L5394" s="455">
        <f t="shared" ca="1" si="189"/>
        <v>1462882810722517.5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1462882810722517.5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6095345044677.1563</v>
      </c>
      <c r="L5395" s="455">
        <f t="shared" ca="1" si="189"/>
        <v>1468978155767194.8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1468978155767194.8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6120742315696.6445</v>
      </c>
      <c r="L5396" s="455">
        <f t="shared" ca="1" si="189"/>
        <v>1475098898082891.5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1475098898082891.5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6146245408678.7148</v>
      </c>
      <c r="L5397" s="455">
        <f t="shared" ca="1" si="189"/>
        <v>1481245143491570.3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1481245143491570.3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6171854764548.209</v>
      </c>
      <c r="L5398" s="455">
        <f t="shared" ca="1" si="189"/>
        <v>1487416998256118.5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1487416998256118.5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6197570826067.1602</v>
      </c>
      <c r="L5399" s="455">
        <f t="shared" ca="1" si="189"/>
        <v>1493614569082185.8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1493614569082185.8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6223394037842.4404</v>
      </c>
      <c r="L5400" s="455">
        <f t="shared" ca="1" si="189"/>
        <v>1499837963120028.3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1499837963120028.3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6249324846333.4512</v>
      </c>
      <c r="L5401" s="455">
        <f t="shared" ca="1" si="189"/>
        <v>1506087287966361.8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1506087287966361.8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6275363699859.8408</v>
      </c>
      <c r="L5402" s="455">
        <f t="shared" ca="1" si="189"/>
        <v>1512362651666221.5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1512362651666221.5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6301511048609.2559</v>
      </c>
      <c r="L5403" s="455">
        <f t="shared" ca="1" si="189"/>
        <v>1518664162714830.8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1518664162714830.8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6327767344645.1279</v>
      </c>
      <c r="L5404" s="455">
        <f t="shared" ca="1" si="189"/>
        <v>1524991930059476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1524991930059476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6354133041914.4834</v>
      </c>
      <c r="L5405" s="455">
        <f t="shared" ca="1" si="189"/>
        <v>1531346063101390.5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1531346063101390.5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6380608596255.7939</v>
      </c>
      <c r="L5406" s="455">
        <f t="shared" ca="1" si="189"/>
        <v>1537726671697646.3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1537726671697646.3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6407194465406.8594</v>
      </c>
      <c r="L5407" s="455">
        <f t="shared" ca="1" si="189"/>
        <v>1544133866163053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1544133866163053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6433891109012.7207</v>
      </c>
      <c r="L5408" s="455">
        <f t="shared" ca="1" si="189"/>
        <v>1550567757272065.8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1550567757272065.8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6460698988633.6074</v>
      </c>
      <c r="L5409" s="455">
        <f t="shared" ca="1" si="189"/>
        <v>1557028456260699.3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1557028456260699.3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6487618567752.9131</v>
      </c>
      <c r="L5410" s="455">
        <f t="shared" ca="1" si="189"/>
        <v>1563516074828452.3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1563516074828452.3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6514650311785.2178</v>
      </c>
      <c r="L5411" s="455">
        <f t="shared" ca="1" si="189"/>
        <v>1570030725140237.5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1570030725140237.5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6541794688084.3232</v>
      </c>
      <c r="L5412" s="455">
        <f t="shared" ca="1" si="189"/>
        <v>1576572519828321.8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1576572519828321.8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6569052165951.3408</v>
      </c>
      <c r="L5413" s="455">
        <f t="shared" ca="1" si="189"/>
        <v>1583141571994273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1583141571994273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6596423216642.8037</v>
      </c>
      <c r="L5414" s="455">
        <f t="shared" ca="1" si="189"/>
        <v>1589737995210915.8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1589737995210915.8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6623908313378.8154</v>
      </c>
      <c r="L5415" s="455">
        <f t="shared" ca="1" si="189"/>
        <v>1596361903524294.5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1596361903524294.5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6651507931351.2266</v>
      </c>
      <c r="L5416" s="455">
        <f t="shared" ca="1" si="189"/>
        <v>1603013411455645.8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1603013411455645.8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6679222547731.8574</v>
      </c>
      <c r="L5417" s="455">
        <f t="shared" ca="1" si="189"/>
        <v>1609692634003377.5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1609692634003377.5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6707052641680.7393</v>
      </c>
      <c r="L5418" s="455">
        <f t="shared" ca="1" si="189"/>
        <v>1616399686645058.3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1616399686645058.3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6734998694354.4092</v>
      </c>
      <c r="L5419" s="455">
        <f t="shared" ca="1" si="189"/>
        <v>1623134685339412.8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1623134685339412.8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6763061188914.2197</v>
      </c>
      <c r="L5420" s="455">
        <f t="shared" ca="1" si="189"/>
        <v>1629897746528327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1629897746528327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6791240610534.6953</v>
      </c>
      <c r="L5421" s="455">
        <f t="shared" ca="1" si="189"/>
        <v>1636688987138861.8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1636688987138861.8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6819537446411.9238</v>
      </c>
      <c r="L5422" s="455">
        <f t="shared" ca="1" si="189"/>
        <v>1643508524585273.8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1643508524585273.8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6847952185771.9736</v>
      </c>
      <c r="L5423" s="455">
        <f t="shared" ca="1" si="189"/>
        <v>1650356476771045.8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1650356476771045.8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6876485319879.3574</v>
      </c>
      <c r="L5424" s="455">
        <f t="shared" ca="1" si="189"/>
        <v>1657232962090925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1657232962090925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6905137342045.5205</v>
      </c>
      <c r="L5425" s="455">
        <f t="shared" ca="1" si="189"/>
        <v>1664138099432970.5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1664138099432970.5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6933908747637.377</v>
      </c>
      <c r="L5426" s="455">
        <f t="shared" ca="1" si="189"/>
        <v>1671072008180608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1671072008180608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6962800034085.8662</v>
      </c>
      <c r="L5427" s="455">
        <f t="shared" ca="1" si="189"/>
        <v>1678034808214693.8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1678034808214693.8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6991811700894.5576</v>
      </c>
      <c r="L5428" s="455">
        <f t="shared" ca="1" si="189"/>
        <v>1685026619915588.3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1685026619915588.3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7020944249648.2842</v>
      </c>
      <c r="L5429" s="455">
        <f t="shared" ca="1" si="189"/>
        <v>1692047564165236.5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1692047564165236.5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7050198184021.8184</v>
      </c>
      <c r="L5430" s="455">
        <f t="shared" ca="1" si="189"/>
        <v>1699097762349258.3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1699097762349258.3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7079574009788.5762</v>
      </c>
      <c r="L5431" s="455">
        <f t="shared" ca="1" si="189"/>
        <v>1706177336359046.8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1706177336359046.8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7109072234829.3613</v>
      </c>
      <c r="L5432" s="455">
        <f t="shared" ca="1" si="189"/>
        <v>1713286408593876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1713286408593876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7138693369141.1494</v>
      </c>
      <c r="L5433" s="455">
        <f t="shared" ca="1" si="189"/>
        <v>1720425101963017.3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1720425101963017.3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7168437924845.9053</v>
      </c>
      <c r="L5434" s="455">
        <f t="shared" ca="1" si="189"/>
        <v>1727593539887863.3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1727593539887863.3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7198306416199.4297</v>
      </c>
      <c r="L5435" s="455">
        <f t="shared" ca="1" si="189"/>
        <v>1734791846304062.8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1734791846304062.8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7228299359600.2617</v>
      </c>
      <c r="L5436" s="455">
        <f t="shared" ca="1" si="189"/>
        <v>1742020145663663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1742020145663663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7258417273598.5957</v>
      </c>
      <c r="L5437" s="455">
        <f t="shared" ca="1" si="189"/>
        <v>1749278562937261.5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1749278562937261.5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7288660678905.2559</v>
      </c>
      <c r="L5438" s="455">
        <f t="shared" ca="1" si="189"/>
        <v>1756567223616166.8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1756567223616166.8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7319030098400.6943</v>
      </c>
      <c r="L5439" s="455">
        <f t="shared" ca="1" si="189"/>
        <v>1763886253714567.5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1763886253714567.5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7349526057144.0303</v>
      </c>
      <c r="L5440" s="455">
        <f t="shared" ca="1" si="189"/>
        <v>1771235779771711.5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1771235779771711.5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7380149082382.1309</v>
      </c>
      <c r="L5441" s="455">
        <f t="shared" ca="1" si="189"/>
        <v>1778615928854093.8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1778615928854093.8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7410899703558.7227</v>
      </c>
      <c r="L5442" s="455">
        <f t="shared" ca="1" si="189"/>
        <v>1786026828557652.5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1786026828557652.5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7441778452323.5518</v>
      </c>
      <c r="L5443" s="455">
        <f t="shared" ca="1" si="189"/>
        <v>1793468607009976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1793468607009976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7472785862541.5664</v>
      </c>
      <c r="L5444" s="455">
        <f t="shared" ca="1" si="189"/>
        <v>1800941392872517.5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1800941392872517.5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7503922470302.1563</v>
      </c>
      <c r="L5445" s="455">
        <f t="shared" ca="1" si="189"/>
        <v>1808445315342819.8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1808445315342819.8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7535188813928.415</v>
      </c>
      <c r="L5446" s="455">
        <f t="shared" ca="1" si="189"/>
        <v>1815980504156748.3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1815980504156748.3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7566585433986.4502</v>
      </c>
      <c r="L5447" s="455">
        <f t="shared" ca="1" si="189"/>
        <v>1823547089590734.8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1823547089590734.8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7598112873294.7275</v>
      </c>
      <c r="L5448" s="455">
        <f t="shared" ca="1" si="189"/>
        <v>1831145202464029.5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1831145202464029.5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7629771676933.4561</v>
      </c>
      <c r="L5449" s="455">
        <f t="shared" ca="1" si="189"/>
        <v>1838774974140963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1838774974140963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7661562392254.0127</v>
      </c>
      <c r="L5450" s="455">
        <f t="shared" ca="1" si="189"/>
        <v>1846436536533217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1846436536533217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7693485568888.4043</v>
      </c>
      <c r="L5451" s="455">
        <f t="shared" ca="1" si="189"/>
        <v>1854130022102105.5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1854130022102105.5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7725541758758.7734</v>
      </c>
      <c r="L5452" s="455">
        <f t="shared" ca="1" si="189"/>
        <v>1861855563860864.3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1861855563860864.3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7757731516086.9346</v>
      </c>
      <c r="L5453" s="455">
        <f t="shared" ca="1" si="189"/>
        <v>1869613295376951.3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1869613295376951.3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7790055397403.9639</v>
      </c>
      <c r="L5454" s="455">
        <f t="shared" ca="1" si="189"/>
        <v>1877403350774355.3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1877403350774355.3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7822513961559.8125</v>
      </c>
      <c r="L5455" s="455">
        <f t="shared" ca="1" si="189"/>
        <v>1885225864735915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1885225864735915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7855107769732.9795</v>
      </c>
      <c r="L5456" s="455">
        <f t="shared" ca="1" si="189"/>
        <v>1893080972505648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1893080972505648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7887837385440.2002</v>
      </c>
      <c r="L5457" s="455">
        <f t="shared" ca="1" si="189"/>
        <v>1900968809891088.3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1900968809891088.3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7920703374546.2012</v>
      </c>
      <c r="L5458" s="455">
        <f t="shared" ca="1" si="189"/>
        <v>1908889513265634.5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1908889513265634.5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7953706305273.4775</v>
      </c>
      <c r="L5459" s="455">
        <f t="shared" ca="1" si="189"/>
        <v>1916843219570908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1916843219570908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7986846748212.1162</v>
      </c>
      <c r="L5460" s="455">
        <f t="shared" ca="1" si="189"/>
        <v>1924830066319120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1924830066319120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8020125276329.667</v>
      </c>
      <c r="L5461" s="455">
        <f t="shared" ca="1" si="189"/>
        <v>1932850191595449.8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1932850191595449.8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8053542464981.04</v>
      </c>
      <c r="L5462" s="455">
        <f t="shared" ca="1" si="189"/>
        <v>1940903734060430.8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1940903734060430.8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8087098891918.4609</v>
      </c>
      <c r="L5463" s="455">
        <f t="shared" ca="1" si="189"/>
        <v>1948990832952349.3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1948990832952349.3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8120795137301.4561</v>
      </c>
      <c r="L5464" s="455">
        <f t="shared" ca="1" si="189"/>
        <v>1957111628089650.8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1957111628089650.8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8154631783706.8779</v>
      </c>
      <c r="L5465" s="455">
        <f t="shared" ca="1" si="189"/>
        <v>1965266259873357.8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1965266259873357.8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8188609416138.9893</v>
      </c>
      <c r="L5466" s="455">
        <f t="shared" ca="1" si="189"/>
        <v>1973454869289496.8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1973454869289496.8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8222728622039.5693</v>
      </c>
      <c r="L5467" s="455">
        <f t="shared" ca="1" si="189"/>
        <v>1981677597911536.3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1981677597911536.3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8256989991298.0674</v>
      </c>
      <c r="L5468" s="455">
        <f t="shared" ca="1" si="189"/>
        <v>1989934587902834.3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1989934587902834.3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8291394116261.8096</v>
      </c>
      <c r="L5469" s="455">
        <f t="shared" ca="1" si="189"/>
        <v>1998225982019096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1998225982019096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8325941591746.2334</v>
      </c>
      <c r="L5470" s="455">
        <f t="shared" ca="1" si="189"/>
        <v>2006551923610842.3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2006551923610842.3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8360633015045.1758</v>
      </c>
      <c r="L5471" s="455">
        <f t="shared" ca="1" si="189"/>
        <v>2014912556625887.5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2014912556625887.5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8395468985941.1982</v>
      </c>
      <c r="L5472" s="455">
        <f t="shared" ca="1" si="189"/>
        <v>2023308025611828.8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2023308025611828.8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8430450106715.9521</v>
      </c>
      <c r="L5473" s="455">
        <f t="shared" ca="1" si="189"/>
        <v>2031738475718544.8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2031738475718544.8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8465576982160.6045</v>
      </c>
      <c r="L5474" s="455">
        <f t="shared" ca="1" si="189"/>
        <v>2040204052700705.3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2040204052700705.3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8500850219586.2715</v>
      </c>
      <c r="L5475" s="455">
        <f t="shared" ca="1" si="189"/>
        <v>2048704902920291.5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2048704902920291.5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8536270428834.5479</v>
      </c>
      <c r="L5476" s="455">
        <f t="shared" ca="1" si="189"/>
        <v>2057241173349126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2057241173349126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8571838222288.0264</v>
      </c>
      <c r="L5477" s="455">
        <f t="shared" ca="1" si="189"/>
        <v>2065813011571414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2065813011571414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8607554214880.8916</v>
      </c>
      <c r="L5478" s="455">
        <f t="shared" ca="1" si="189"/>
        <v>2074420565786295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2074420565786295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8643419024109.5625</v>
      </c>
      <c r="L5479" s="455">
        <f t="shared" ca="1" si="189"/>
        <v>2083063984810404.5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2083063984810404.5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8679433270043.3516</v>
      </c>
      <c r="L5480" s="455">
        <f t="shared" ca="1" si="189"/>
        <v>2091743418080447.8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2091743418080447.8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8715597575335.1982</v>
      </c>
      <c r="L5481" s="455">
        <f t="shared" ca="1" si="189"/>
        <v>2100459015655783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2100459015655783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8751912565232.4287</v>
      </c>
      <c r="L5482" s="455">
        <f t="shared" ca="1" si="189"/>
        <v>2109210928221015.5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2109210928221015.5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8788378867587.5645</v>
      </c>
      <c r="L5483" s="455">
        <f t="shared" ca="1" si="189"/>
        <v>2117999307088603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2117999307088603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8824997112869.1777</v>
      </c>
      <c r="L5484" s="455">
        <f t="shared" ca="1" si="189"/>
        <v>2126824304201472.3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2126824304201472.3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8861767934172.8008</v>
      </c>
      <c r="L5485" s="455">
        <f t="shared" ca="1" si="189"/>
        <v>2135686072135645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2135686072135645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8898691967231.8535</v>
      </c>
      <c r="L5486" s="455">
        <f t="shared" ca="1" si="189"/>
        <v>2144584764102876.8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2144584764102876.8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8935769850428.6523</v>
      </c>
      <c r="L5487" s="455">
        <f t="shared" ca="1" si="189"/>
        <v>2153520533953305.5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2153520533953305.5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8973002224805.4395</v>
      </c>
      <c r="L5488" s="455">
        <f t="shared" ca="1" si="189"/>
        <v>2162493536178111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2162493536178111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9010389734075.4629</v>
      </c>
      <c r="L5489" s="455">
        <f t="shared" ca="1" si="189"/>
        <v>2171503925912186.5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2171503925912186.5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9047933024634.1094</v>
      </c>
      <c r="L5490" s="455">
        <f t="shared" ca="1" si="189"/>
        <v>2180551858936820.5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2180551858936820.5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9085632745570.0859</v>
      </c>
      <c r="L5491" s="455">
        <f t="shared" ca="1" si="189"/>
        <v>2189637491682390.5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2189637491682390.5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9123489548676.627</v>
      </c>
      <c r="L5492" s="455">
        <f t="shared" ca="1" si="189"/>
        <v>2198760981231067.3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2198760981231067.3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9161504088462.7793</v>
      </c>
      <c r="L5493" s="455">
        <f t="shared" ca="1" si="189"/>
        <v>2207922485319530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2207922485319530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9199677022164.707</v>
      </c>
      <c r="L5494" s="455">
        <f t="shared" ca="1" si="189"/>
        <v>2217122162341694.8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2217122162341694.8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9238009009757.0605</v>
      </c>
      <c r="L5495" s="455">
        <f t="shared" ca="1" si="189"/>
        <v>2226360171351451.8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2226360171351451.8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9276500713964.3828</v>
      </c>
      <c r="L5496" s="455">
        <f t="shared" ca="1" si="189"/>
        <v>2235636672065416.3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2235636672065416.3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9315152800272.5664</v>
      </c>
      <c r="L5497" s="455">
        <f t="shared" ca="1" si="189"/>
        <v>2244951824865688.8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2244951824865688.8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9353965936940.3691</v>
      </c>
      <c r="L5498" s="455">
        <f t="shared" ca="1" si="189"/>
        <v>2254305790802629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2254305790802629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9392940795010.9531</v>
      </c>
      <c r="L5499" s="455">
        <f t="shared" ca="1" si="189"/>
        <v>2263698731597640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2263698731597640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9432078048323.5</v>
      </c>
      <c r="L5500" s="455">
        <f t="shared" ca="1" si="189"/>
        <v>2273130809645963.5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2273130809645963.5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9471378373524.8477</v>
      </c>
      <c r="L5501" s="455">
        <f t="shared" ca="1" si="189"/>
        <v>2282602188019488.5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2282602188019488.5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9510842450081.2012</v>
      </c>
      <c r="L5502" s="455">
        <f t="shared" ca="1" si="189"/>
        <v>2292113030469569.5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2292113030469569.5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9550470960289.873</v>
      </c>
      <c r="L5503" s="455">
        <f t="shared" ca="1" si="189"/>
        <v>2301663501429859.5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2301663501429859.5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9590264589291.082</v>
      </c>
      <c r="L5504" s="455">
        <f t="shared" ca="1" si="189"/>
        <v>2311253766019150.5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2311253766019150.5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9630224025079.793</v>
      </c>
      <c r="L5505" s="455">
        <f t="shared" ca="1" si="189"/>
        <v>2320883990044230.5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2320883990044230.5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9670349958517.627</v>
      </c>
      <c r="L5506" s="455">
        <f t="shared" ca="1" si="189"/>
        <v>2330554340002748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2330554340002748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9710643083344.7832</v>
      </c>
      <c r="L5507" s="455">
        <f t="shared" ca="1" si="189"/>
        <v>2340264983086093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2340264983086093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9751104096192.0547</v>
      </c>
      <c r="L5508" s="455">
        <f t="shared" ca="1" si="189"/>
        <v>2350016087182285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2350016087182285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9791733696592.8535</v>
      </c>
      <c r="L5509" s="455">
        <f t="shared" ca="1" si="189"/>
        <v>2359807820878878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2359807820878878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9832532586995.3242</v>
      </c>
      <c r="L5510" s="455">
        <f t="shared" ca="1" si="189"/>
        <v>2369640353465873.5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2369640353465873.5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9873501472774.4727</v>
      </c>
      <c r="L5511" s="455">
        <f t="shared" ca="1" si="189"/>
        <v>2379513854938648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2379513854938648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9914641062244.3672</v>
      </c>
      <c r="L5512" s="455">
        <f t="shared" ca="1" si="189"/>
        <v>2389428496000892.5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2389428496000892.5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9955952066670.3848</v>
      </c>
      <c r="L5513" s="455">
        <f t="shared" ca="1" si="189"/>
        <v>2399384448067563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2399384448067563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9997435200281.5117</v>
      </c>
      <c r="L5514" s="455">
        <f t="shared" ca="1" si="189"/>
        <v>2409381883267844.5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2409381883267844.5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10039091180282.686</v>
      </c>
      <c r="L5515" s="455">
        <f t="shared" ca="1" si="189"/>
        <v>2419420974448127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2419420974448127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10080920726867.195</v>
      </c>
      <c r="L5516" s="455">
        <f t="shared" ca="1" si="189"/>
        <v>2429501895174994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2429501895174994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10122924563229.141</v>
      </c>
      <c r="L5517" s="455">
        <f t="shared" ca="1" si="189"/>
        <v>2439624819738223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2439624819738223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10165103415575.93</v>
      </c>
      <c r="L5518" s="455">
        <f t="shared" ca="1" si="189"/>
        <v>2449789923153799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2449789923153799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10207458013140.828</v>
      </c>
      <c r="L5519" s="455">
        <f t="shared" ca="1" si="189"/>
        <v>2459997381166940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2459997381166940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10249989088195.584</v>
      </c>
      <c r="L5520" s="455">
        <f t="shared" ca="1" si="189"/>
        <v>2470247370255135.5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2470247370255135.5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10292697376063.064</v>
      </c>
      <c r="L5521" s="455">
        <f t="shared" ca="1" si="189"/>
        <v>2480540067631198.5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2480540067631198.5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10335583615129.994</v>
      </c>
      <c r="L5522" s="455">
        <f t="shared" ca="1" si="189"/>
        <v>2490875651246328.5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2490875651246328.5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10378648546859.701</v>
      </c>
      <c r="L5523" s="455">
        <f t="shared" ca="1" si="189"/>
        <v>2501254299793188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2501254299793188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10421892915804.949</v>
      </c>
      <c r="L5524" s="455">
        <f t="shared" ca="1" si="189"/>
        <v>2511676192708993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2511676192708993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10465317469620.805</v>
      </c>
      <c r="L5525" s="455">
        <f t="shared" ca="1" si="189"/>
        <v>2522141510178614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2522141510178614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10508922959077.559</v>
      </c>
      <c r="L5526" s="455">
        <f t="shared" ca="1" si="189"/>
        <v>2532650433137691.5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2532650433137691.5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10552710138073.715</v>
      </c>
      <c r="L5527" s="455">
        <f t="shared" ca="1" si="189"/>
        <v>2543203143275765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2543203143275765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10596679763649.021</v>
      </c>
      <c r="L5528" s="455">
        <f t="shared" ca="1" si="189"/>
        <v>2553799823039414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2553799823039414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10640832595997.559</v>
      </c>
      <c r="L5529" s="455">
        <f t="shared" ca="1" si="189"/>
        <v>2564440655635411.5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2564440655635411.5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10685169398480.881</v>
      </c>
      <c r="L5530" s="455">
        <f t="shared" ca="1" si="189"/>
        <v>2575125825033892.5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2575125825033892.5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10729690937641.219</v>
      </c>
      <c r="L5531" s="455">
        <f t="shared" ca="1" si="189"/>
        <v>2585855515971533.5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2585855515971533.5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10774397983214.723</v>
      </c>
      <c r="L5532" s="455">
        <f t="shared" ca="1" si="189"/>
        <v>2596629913954748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2596629913954748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10819291308144.783</v>
      </c>
      <c r="L5533" s="455">
        <f t="shared" ca="1" si="189"/>
        <v>2607449205262893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2607449205262893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10864371688595.387</v>
      </c>
      <c r="L5534" s="455">
        <f t="shared" ca="1" si="189"/>
        <v>2618313576951488.5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2618313576951488.5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10909639903964.535</v>
      </c>
      <c r="L5535" s="455">
        <f t="shared" ca="1" si="189"/>
        <v>2629223216855453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2629223216855453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10955096736897.721</v>
      </c>
      <c r="L5536" s="455">
        <f t="shared" ca="1" si="189"/>
        <v>2640178313592350.5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2640178313592350.5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11000742973301.461</v>
      </c>
      <c r="L5537" s="455">
        <f t="shared" ca="1" si="189"/>
        <v>2651179056565652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2651179056565652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11046579402356.883</v>
      </c>
      <c r="L5538" s="455">
        <f t="shared" ca="1" si="189"/>
        <v>2662225635968009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2662225635968009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11092606816533.371</v>
      </c>
      <c r="L5539" s="455">
        <f t="shared" ca="1" si="189"/>
        <v>2673318242784542.5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2673318242784542.5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11138826011602.26</v>
      </c>
      <c r="L5540" s="455">
        <f t="shared" ca="1" si="189"/>
        <v>2684457068796145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2684457068796145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11185237786650.604</v>
      </c>
      <c r="L5541" s="455">
        <f t="shared" ca="1" si="189"/>
        <v>2695642306582795.5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2695642306582795.5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11231842944094.98</v>
      </c>
      <c r="L5542" s="455">
        <f t="shared" ca="1" si="189"/>
        <v>2706874149526890.5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2706874149526890.5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11278642289695.377</v>
      </c>
      <c r="L5543" s="455">
        <f t="shared" ca="1" si="189"/>
        <v>2718152791816586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2718152791816586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11325636632569.107</v>
      </c>
      <c r="L5544" s="455">
        <f t="shared" ca="1" si="189"/>
        <v>2729478428449155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2729478428449155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11372826785204.813</v>
      </c>
      <c r="L5545" s="455">
        <f t="shared" ca="1" si="189"/>
        <v>2740851255234360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2740851255234360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11420213563476.5</v>
      </c>
      <c r="L5546" s="455">
        <f t="shared" ca="1" si="189"/>
        <v>2752271468797836.5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2752271468797836.5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11467797786657.652</v>
      </c>
      <c r="L5547" s="455">
        <f t="shared" ca="1" si="189"/>
        <v>2763739266584494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2763739266584494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11515580277435.391</v>
      </c>
      <c r="L5548" s="455">
        <f t="shared" ca="1" si="189"/>
        <v>2775254846861929.5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2775254846861929.5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11563561861924.707</v>
      </c>
      <c r="L5549" s="455">
        <f t="shared" ca="1" si="189"/>
        <v>2786818408723854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2786818408723854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11611743369682.725</v>
      </c>
      <c r="L5550" s="455">
        <f t="shared" ca="1" si="189"/>
        <v>2798430152093536.5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2798430152093536.5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11660125633723.068</v>
      </c>
      <c r="L5551" s="455">
        <f t="shared" ca="1" si="189"/>
        <v>2810090277727259.5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2810090277727259.5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11708709490530.248</v>
      </c>
      <c r="L5552" s="455">
        <f t="shared" ca="1" si="189"/>
        <v>2821798987217789.5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2821798987217789.5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11757495780074.123</v>
      </c>
      <c r="L5553" s="455">
        <f t="shared" ca="1" si="189"/>
        <v>2833556482997863.5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2833556482997863.5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11806485345824.432</v>
      </c>
      <c r="L5554" s="455">
        <f t="shared" ca="1" si="189"/>
        <v>2845362968343688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2845362968343688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11855679034765.367</v>
      </c>
      <c r="L5555" s="455">
        <f t="shared" ca="1" si="189"/>
        <v>2857218647378453.5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2857218647378453.5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11905077697410.223</v>
      </c>
      <c r="L5556" s="455">
        <f t="shared" ca="1" si="189"/>
        <v>2869123725075863.5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2869123725075863.5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11954682187816.098</v>
      </c>
      <c r="L5557" s="455">
        <f t="shared" ca="1" si="189"/>
        <v>2881078407263679.5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2881078407263679.5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12004493363598.664</v>
      </c>
      <c r="L5558" s="455">
        <f t="shared" ca="1" si="189"/>
        <v>2893082900627278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2893082900627278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12054512085946.992</v>
      </c>
      <c r="L5559" s="455">
        <f t="shared" ca="1" si="189"/>
        <v>2905137412713225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2905137412713225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12104739219638.438</v>
      </c>
      <c r="L5560" s="455">
        <f t="shared" ca="1" si="189"/>
        <v>2917242151932863.5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2917242151932863.5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12155175633053.598</v>
      </c>
      <c r="L5561" s="455">
        <f t="shared" ca="1" si="189"/>
        <v>2929397327565917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2929397327565917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12205822198191.32</v>
      </c>
      <c r="L5562" s="455">
        <f t="shared" ca="1" si="189"/>
        <v>2941603149764108.5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2941603149764108.5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12256679790683.785</v>
      </c>
      <c r="L5563" s="455">
        <f t="shared" ca="1" si="189"/>
        <v>2953859829554792.5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2953859829554792.5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12307749289811.635</v>
      </c>
      <c r="L5564" s="455">
        <f t="shared" ca="1" si="189"/>
        <v>2966167578844604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2966167578844604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12359031578519.184</v>
      </c>
      <c r="L5565" s="455">
        <f t="shared" ca="1" si="189"/>
        <v>2978526610423123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2978526610423123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12410527543429.68</v>
      </c>
      <c r="L5566" s="455">
        <f t="shared" ca="1" si="189"/>
        <v>2990937137966552.5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2990937137966552.5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12462238074860.635</v>
      </c>
      <c r="L5567" s="455">
        <f t="shared" ca="1" si="189"/>
        <v>3003399376041413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3003399376041413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12514164066839.221</v>
      </c>
      <c r="L5568" s="455">
        <f t="shared" ca="1" si="189"/>
        <v>3015913540108252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3015913540108252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12566306417117.717</v>
      </c>
      <c r="L5569" s="455">
        <f t="shared" ca="1" si="189"/>
        <v>3028479846525369.5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3028479846525369.5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12618666027189.039</v>
      </c>
      <c r="L5570" s="455">
        <f t="shared" ca="1" si="189"/>
        <v>3041098512552558.5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3041098512552558.5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12671243802302.326</v>
      </c>
      <c r="L5571" s="455">
        <f t="shared" ca="1" si="189"/>
        <v>3053769756354861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3053769756354861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12724040651478.588</v>
      </c>
      <c r="L5572" s="455">
        <f t="shared" ca="1" si="189"/>
        <v>3066493797006339.5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3066493797006339.5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12777057487526.414</v>
      </c>
      <c r="L5573" s="455">
        <f t="shared" ca="1" si="189"/>
        <v>3079270854493866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3079270854493866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12830295227057.775</v>
      </c>
      <c r="L5574" s="455">
        <f t="shared" ca="1" si="189"/>
        <v>3092101149720924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3092101149720924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12883754790503.85</v>
      </c>
      <c r="L5575" s="455">
        <f t="shared" ca="1" si="189"/>
        <v>3104984904511428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3104984904511428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12937437102130.949</v>
      </c>
      <c r="L5576" s="455">
        <f t="shared" ca="1" si="189"/>
        <v>3117922341613559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3117922341613559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12991343090056.496</v>
      </c>
      <c r="L5577" s="455">
        <f t="shared" ca="1" si="189"/>
        <v>3130913684703615.5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3130913684703615.5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13045473686265.064</v>
      </c>
      <c r="L5578" s="455">
        <f t="shared" ca="1" si="189"/>
        <v>3143959158389880.5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3143959158389880.5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13099829826624.502</v>
      </c>
      <c r="L5579" s="455">
        <f t="shared" ca="1" si="189"/>
        <v>3157058988216505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3157058988216505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13154412450902.104</v>
      </c>
      <c r="L5580" s="455">
        <f t="shared" ca="1" si="189"/>
        <v>3170213400667407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3170213400667407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13209222502780.863</v>
      </c>
      <c r="L5581" s="455">
        <f t="shared" ca="1" si="189"/>
        <v>3183422623170188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3183422623170188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13264260929875.783</v>
      </c>
      <c r="L5582" s="455">
        <f t="shared" ca="1" si="189"/>
        <v>3196686884100064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3196686884100064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13319528683750.266</v>
      </c>
      <c r="L5583" s="455">
        <f t="shared" ca="1" si="189"/>
        <v>3210006412783814.5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3210006412783814.5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13375026719932.561</v>
      </c>
      <c r="L5584" s="455">
        <f t="shared" ca="1" si="189"/>
        <v>3223381439503747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3223381439503747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13430755997932.279</v>
      </c>
      <c r="L5585" s="455">
        <f t="shared" ca="1" si="189"/>
        <v>3236812195501679.5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3236812195501679.5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13486717481256.998</v>
      </c>
      <c r="L5586" s="455">
        <f t="shared" ca="1" si="189"/>
        <v>3250298912982936.5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3250298912982936.5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13542912137428.902</v>
      </c>
      <c r="L5587" s="455">
        <f t="shared" ca="1" si="189"/>
        <v>3263841825120365.5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3263841825120365.5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13599340938001.523</v>
      </c>
      <c r="L5588" s="455">
        <f t="shared" ca="1" si="189"/>
        <v>3277441166058367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3277441166058367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13656004858576.529</v>
      </c>
      <c r="L5589" s="455">
        <f t="shared" ca="1" si="189"/>
        <v>3291097170916943.5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3291097170916943.5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13712904878820.598</v>
      </c>
      <c r="L5590" s="455">
        <f t="shared" ca="1" si="189"/>
        <v>3304810075795764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3304810075795764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13770041982482.35</v>
      </c>
      <c r="L5591" s="455">
        <f t="shared" ca="1" si="189"/>
        <v>3318580117778246.5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3318580117778246.5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13827417157409.359</v>
      </c>
      <c r="L5592" s="455">
        <f t="shared" ca="1" si="189"/>
        <v>3332407534935656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3332407534935656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13885031395565.232</v>
      </c>
      <c r="L5593" s="455">
        <f t="shared" ca="1" si="189"/>
        <v>3346292566331221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3346292566331221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13942885693046.754</v>
      </c>
      <c r="L5594" s="455">
        <f t="shared" ca="1" si="189"/>
        <v>3360235452024268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3360235452024268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14000981050101.117</v>
      </c>
      <c r="L5595" s="455">
        <f t="shared" ca="1" si="189"/>
        <v>3374236433074369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3374236433074369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14059318471143.203</v>
      </c>
      <c r="L5596" s="455">
        <f t="shared" ca="1" si="189"/>
        <v>3388295751545512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3388295751545512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14117898964772.967</v>
      </c>
      <c r="L5597" s="455">
        <f t="shared" ca="1" si="189"/>
        <v>3402413650510285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3402413650510285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14176723543792.854</v>
      </c>
      <c r="L5598" s="455">
        <f t="shared" ca="1" si="189"/>
        <v>3416590374054078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3416590374054078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14235793225225.324</v>
      </c>
      <c r="L5599" s="455">
        <f t="shared" ca="1" si="189"/>
        <v>3430826167279303.5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3430826167279303.5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14295109030330.432</v>
      </c>
      <c r="L5600" s="455">
        <f t="shared" ca="1" si="189"/>
        <v>3445121276309634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3445121276309634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14354671984623.475</v>
      </c>
      <c r="L5601" s="455">
        <f t="shared" ca="1" si="189"/>
        <v>3459475948294257.5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3459475948294257.5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14414483117892.74</v>
      </c>
      <c r="L5602" s="455">
        <f t="shared" ca="1" si="189"/>
        <v>3473890431412150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3473890431412150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14474543464217.291</v>
      </c>
      <c r="L5603" s="455">
        <f t="shared" ca="1" si="189"/>
        <v>3488364974876367.5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3488364974876367.5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14534854061984.865</v>
      </c>
      <c r="L5604" s="455">
        <f t="shared" ca="1" si="189"/>
        <v>3502899828938352.5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3502899828938352.5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14595415953909.803</v>
      </c>
      <c r="L5605" s="455">
        <f t="shared" ca="1" si="189"/>
        <v>3517495244892262.5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3517495244892262.5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14656230187051.094</v>
      </c>
      <c r="L5606" s="455">
        <f t="shared" ca="1" si="189"/>
        <v>3532151475079313.5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3532151475079313.5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14717297812830.475</v>
      </c>
      <c r="L5607" s="455">
        <f t="shared" ca="1" si="189"/>
        <v>3546868772892144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3546868772892144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14778619887050.602</v>
      </c>
      <c r="L5608" s="455">
        <f t="shared" ca="1" si="189"/>
        <v>3561647392779194.5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3561647392779194.5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14840197469913.311</v>
      </c>
      <c r="L5609" s="455">
        <f t="shared" ca="1" si="189"/>
        <v>3576487590249108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3576487590249108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14902031626037.949</v>
      </c>
      <c r="L5610" s="455">
        <f t="shared" ca="1" si="189"/>
        <v>3591389621875146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3591389621875146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14964123424479.775</v>
      </c>
      <c r="L5611" s="455">
        <f t="shared" ca="1" si="189"/>
        <v>3606353745299626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3606353745299626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15026473938748.439</v>
      </c>
      <c r="L5612" s="455">
        <f t="shared" ca="1" si="189"/>
        <v>3621380219238374.5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3621380219238374.5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15089084246826.561</v>
      </c>
      <c r="L5613" s="455">
        <f t="shared" ca="1" si="189"/>
        <v>3636469303485201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3636469303485201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15151955431188.336</v>
      </c>
      <c r="L5614" s="455">
        <f t="shared" ca="1" si="189"/>
        <v>3651621258916389.5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3651621258916389.5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15215088578818.287</v>
      </c>
      <c r="L5615" s="455">
        <f t="shared" ca="1" si="189"/>
        <v>3666836347495208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3666836347495208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15278484781230.033</v>
      </c>
      <c r="L5616" s="455">
        <f t="shared" ca="1" si="189"/>
        <v>3682114832276438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3682114832276438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15342145134485.158</v>
      </c>
      <c r="L5617" s="455">
        <f t="shared" ca="1" si="189"/>
        <v>3697456977410923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3697456977410923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15406070739212.182</v>
      </c>
      <c r="L5618" s="455">
        <f t="shared" ref="L5618:L5872" ca="1" si="194">I5618-J5618+K5618</f>
        <v>3712863048150135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3712863048150135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15470262700625.564</v>
      </c>
      <c r="L5619" s="455">
        <f t="shared" ca="1" si="194"/>
        <v>3728333310850760.5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3728333310850760.5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15534722128544.838</v>
      </c>
      <c r="L5620" s="455">
        <f t="shared" ca="1" si="194"/>
        <v>3743868032979305.5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3743868032979305.5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15599450137413.773</v>
      </c>
      <c r="L5621" s="455">
        <f t="shared" ca="1" si="194"/>
        <v>3759467483116719.5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3759467483116719.5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15664447846319.664</v>
      </c>
      <c r="L5622" s="455">
        <f t="shared" ca="1" si="194"/>
        <v>3775131930963039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3775131930963039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15729716379012.664</v>
      </c>
      <c r="L5623" s="455">
        <f t="shared" ca="1" si="194"/>
        <v>3790861647342051.5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3790861647342051.5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15795256863925.217</v>
      </c>
      <c r="L5624" s="455">
        <f t="shared" ca="1" si="194"/>
        <v>3806656904205976.5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3806656904205976.5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15861070434191.568</v>
      </c>
      <c r="L5625" s="455">
        <f t="shared" ca="1" si="194"/>
        <v>3822517974640168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3822517974640168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15927158227667.369</v>
      </c>
      <c r="L5626" s="455">
        <f t="shared" ca="1" si="194"/>
        <v>3838445132867835.5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3838445132867835.5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15993521386949.314</v>
      </c>
      <c r="L5627" s="455">
        <f t="shared" ca="1" si="194"/>
        <v>3854438654254785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3854438654254785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16060161059394.938</v>
      </c>
      <c r="L5628" s="455">
        <f t="shared" ca="1" si="194"/>
        <v>3870498815314180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3870498815314180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16127078397142.416</v>
      </c>
      <c r="L5629" s="455">
        <f t="shared" ca="1" si="194"/>
        <v>3886625893711322.5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3886625893711322.5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16194274557130.508</v>
      </c>
      <c r="L5630" s="455">
        <f t="shared" ca="1" si="194"/>
        <v>3902820168268453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3902820168268453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16261750701118.555</v>
      </c>
      <c r="L5631" s="455">
        <f t="shared" ca="1" si="194"/>
        <v>3919081918969571.5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3919081918969571.5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16329507995706.547</v>
      </c>
      <c r="L5632" s="455">
        <f t="shared" ca="1" si="194"/>
        <v>3935411426965278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3935411426965278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16397547612355.324</v>
      </c>
      <c r="L5633" s="455">
        <f t="shared" ca="1" si="194"/>
        <v>3951808974577633.5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3951808974577633.5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16465870727406.807</v>
      </c>
      <c r="L5634" s="455">
        <f t="shared" ca="1" si="194"/>
        <v>3968274845305040.5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3968274845305040.5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16534478522104.336</v>
      </c>
      <c r="L5635" s="455">
        <f t="shared" ca="1" si="194"/>
        <v>3984809323827145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3984809323827145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16603372182613.104</v>
      </c>
      <c r="L5636" s="455">
        <f t="shared" ca="1" si="194"/>
        <v>4001412696009758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4001412696009758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16672552900040.658</v>
      </c>
      <c r="L5637" s="455">
        <f t="shared" ca="1" si="194"/>
        <v>4018085248909798.5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4018085248909798.5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16742021870457.494</v>
      </c>
      <c r="L5638" s="455">
        <f t="shared" ca="1" si="194"/>
        <v>4034827270780256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4034827270780256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16811780294917.73</v>
      </c>
      <c r="L5639" s="455">
        <f t="shared" ca="1" si="194"/>
        <v>4051639051075173.5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4051639051075173.5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16881829379479.887</v>
      </c>
      <c r="L5640" s="455">
        <f t="shared" ca="1" si="194"/>
        <v>4068520880454653.5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4068520880454653.5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16952170335227.723</v>
      </c>
      <c r="L5641" s="455">
        <f t="shared" ca="1" si="194"/>
        <v>4085473050789881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4085473050789881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17022804378291.17</v>
      </c>
      <c r="L5642" s="455">
        <f t="shared" ca="1" si="194"/>
        <v>4102495855168172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4102495855168172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17093732729867.385</v>
      </c>
      <c r="L5643" s="455">
        <f t="shared" ca="1" si="194"/>
        <v>4119589587898039.5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4119589587898039.5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17164956616241.828</v>
      </c>
      <c r="L5644" s="455">
        <f t="shared" ca="1" si="194"/>
        <v>4136754544514281.5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4136754544514281.5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17236477268809.506</v>
      </c>
      <c r="L5645" s="455">
        <f t="shared" ca="1" si="194"/>
        <v>4153991021783091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4153991021783091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17308295924096.213</v>
      </c>
      <c r="L5646" s="455">
        <f t="shared" ca="1" si="194"/>
        <v>4171299317707187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4171299317707187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17380413823779.947</v>
      </c>
      <c r="L5647" s="455">
        <f t="shared" ca="1" si="194"/>
        <v>4188679731530967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4188679731530967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17452832214712.365</v>
      </c>
      <c r="L5648" s="455">
        <f t="shared" ca="1" si="194"/>
        <v>4206132563745679.5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4206132563745679.5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17525552348940.33</v>
      </c>
      <c r="L5649" s="455">
        <f t="shared" ca="1" si="194"/>
        <v>4223658116094620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4223658116094620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17598575483727.582</v>
      </c>
      <c r="L5650" s="455">
        <f t="shared" ca="1" si="194"/>
        <v>4241256691578347.5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4241256691578347.5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17671902881576.449</v>
      </c>
      <c r="L5651" s="455">
        <f t="shared" ca="1" si="194"/>
        <v>4258928594459924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4258928594459924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17745535810249.684</v>
      </c>
      <c r="L5652" s="455">
        <f t="shared" ca="1" si="194"/>
        <v>4276674130270173.5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4276674130270173.5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17819475542792.391</v>
      </c>
      <c r="L5653" s="455">
        <f t="shared" ca="1" si="194"/>
        <v>4294493605812966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4294493605812966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17893723357554.023</v>
      </c>
      <c r="L5654" s="455">
        <f t="shared" ca="1" si="194"/>
        <v>4312387329170520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4312387329170520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17968280538210.496</v>
      </c>
      <c r="L5655" s="455">
        <f t="shared" ca="1" si="194"/>
        <v>4330355609708730.5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4330355609708730.5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18043148373786.375</v>
      </c>
      <c r="L5656" s="455">
        <f t="shared" ca="1" si="194"/>
        <v>4348398758082517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4348398758082517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18118328158677.152</v>
      </c>
      <c r="L5657" s="455">
        <f t="shared" ca="1" si="194"/>
        <v>4366517086241194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4366517086241194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18193821192671.645</v>
      </c>
      <c r="L5658" s="455">
        <f t="shared" ca="1" si="194"/>
        <v>4384710907433865.5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4384710907433865.5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18269628780974.438</v>
      </c>
      <c r="L5659" s="455">
        <f t="shared" ca="1" si="194"/>
        <v>4402980536214840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4402980536214840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18345752234228.5</v>
      </c>
      <c r="L5660" s="455">
        <f t="shared" ca="1" si="194"/>
        <v>4421326288449068.5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4421326288449068.5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18422192868537.785</v>
      </c>
      <c r="L5661" s="455">
        <f t="shared" ca="1" si="194"/>
        <v>4439748481317606.5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4439748481317606.5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18498952005490.027</v>
      </c>
      <c r="L5662" s="455">
        <f t="shared" ca="1" si="194"/>
        <v>4458247433323096.5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4458247433323096.5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18576030972179.57</v>
      </c>
      <c r="L5663" s="455">
        <f t="shared" ca="1" si="194"/>
        <v>4476823464295276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4476823464295276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18653431101230.313</v>
      </c>
      <c r="L5664" s="455">
        <f t="shared" ca="1" si="194"/>
        <v>4495476895396506.5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4495476895396506.5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18731153730818.777</v>
      </c>
      <c r="L5665" s="455">
        <f t="shared" ca="1" si="194"/>
        <v>4514208049127325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4514208049127325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18809200204697.188</v>
      </c>
      <c r="L5666" s="455">
        <f t="shared" ca="1" si="194"/>
        <v>4533017249332022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4533017249332022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18887571872216.758</v>
      </c>
      <c r="L5667" s="455">
        <f t="shared" ca="1" si="194"/>
        <v>4551904821204239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4551904821204239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18966270088350.996</v>
      </c>
      <c r="L5668" s="455">
        <f t="shared" ca="1" si="194"/>
        <v>4570871091292590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4570871091292590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19045296213719.125</v>
      </c>
      <c r="L5669" s="455">
        <f t="shared" ca="1" si="194"/>
        <v>4589916387506309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4589916387506309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19124651614609.621</v>
      </c>
      <c r="L5670" s="455">
        <f t="shared" ca="1" si="194"/>
        <v>4609041039120919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4609041039120919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19204337663003.828</v>
      </c>
      <c r="L5671" s="455">
        <f t="shared" ca="1" si="194"/>
        <v>4628245376783923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4628245376783923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19284355736599.68</v>
      </c>
      <c r="L5672" s="455">
        <f t="shared" ca="1" si="194"/>
        <v>4647529732520523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4647529732520523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19364707218835.512</v>
      </c>
      <c r="L5673" s="455">
        <f t="shared" ca="1" si="194"/>
        <v>4666894439739359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4666894439739359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19445393498913.996</v>
      </c>
      <c r="L5674" s="455">
        <f t="shared" ca="1" si="194"/>
        <v>4686339833238273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4686339833238273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19526415971826.137</v>
      </c>
      <c r="L5675" s="455">
        <f t="shared" ca="1" si="194"/>
        <v>4705866249210099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4705866249210099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19607776038375.414</v>
      </c>
      <c r="L5676" s="455">
        <f t="shared" ca="1" si="194"/>
        <v>4725474025248474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4725474025248474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19689475105201.977</v>
      </c>
      <c r="L5677" s="455">
        <f t="shared" ca="1" si="194"/>
        <v>4745163500353676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4745163500353676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19771514584806.984</v>
      </c>
      <c r="L5678" s="455">
        <f t="shared" ca="1" si="194"/>
        <v>4764935014938483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4764935014938483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19853895895577.012</v>
      </c>
      <c r="L5679" s="455">
        <f t="shared" ca="1" si="194"/>
        <v>4784788910834060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4784788910834060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19936620461808.582</v>
      </c>
      <c r="L5680" s="455">
        <f t="shared" ca="1" si="194"/>
        <v>4804725531295869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4804725531295869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20019689713732.789</v>
      </c>
      <c r="L5681" s="455">
        <f t="shared" ca="1" si="194"/>
        <v>4824745221009602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4824745221009602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20103105087540.008</v>
      </c>
      <c r="L5682" s="455">
        <f t="shared" ca="1" si="194"/>
        <v>4844848326097142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4844848326097142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20186868025404.758</v>
      </c>
      <c r="L5683" s="455">
        <f t="shared" ca="1" si="194"/>
        <v>4865035194122547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4865035194122547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20270979975510.613</v>
      </c>
      <c r="L5684" s="455">
        <f t="shared" ca="1" si="194"/>
        <v>4885306174098058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4885306174098058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20355442392075.242</v>
      </c>
      <c r="L5685" s="455">
        <f t="shared" ca="1" si="194"/>
        <v>4905661616490133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4905661616490133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20440256735375.555</v>
      </c>
      <c r="L5686" s="455">
        <f t="shared" ca="1" si="194"/>
        <v>4926101873225509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4926101873225509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20525424471772.953</v>
      </c>
      <c r="L5687" s="455">
        <f t="shared" ca="1" si="194"/>
        <v>4946627297697282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4946627297697282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20610947073738.676</v>
      </c>
      <c r="L5688" s="455">
        <f t="shared" ca="1" si="194"/>
        <v>4967238244771021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4967238244771021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20696826019879.254</v>
      </c>
      <c r="L5689" s="455">
        <f t="shared" ca="1" si="194"/>
        <v>4987935070790900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4987935070790900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20783062794962.082</v>
      </c>
      <c r="L5690" s="455">
        <f t="shared" ca="1" si="194"/>
        <v>5008718133585862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5008718133585862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20869658889941.09</v>
      </c>
      <c r="L5691" s="455">
        <f t="shared" ca="1" si="194"/>
        <v>5029587792475803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5029587792475803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20956615801982.512</v>
      </c>
      <c r="L5692" s="455">
        <f t="shared" ca="1" si="194"/>
        <v>5050544408277786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5050544408277786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21043935034490.773</v>
      </c>
      <c r="L5693" s="455">
        <f t="shared" ca="1" si="194"/>
        <v>5071588343312277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5071588343312277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21131618097134.488</v>
      </c>
      <c r="L5694" s="455">
        <f t="shared" ca="1" si="194"/>
        <v>5092719961409411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5092719961409411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21219666505872.547</v>
      </c>
      <c r="L5695" s="455">
        <f t="shared" ca="1" si="194"/>
        <v>5113939627915284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5113939627915284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21308081782980.352</v>
      </c>
      <c r="L5696" s="455">
        <f t="shared" ca="1" si="194"/>
        <v>5135247709698264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5135247709698264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21396865457076.102</v>
      </c>
      <c r="L5697" s="455">
        <f t="shared" ca="1" si="194"/>
        <v>5156644575155340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5156644575155340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21486019063147.25</v>
      </c>
      <c r="L5698" s="455">
        <f t="shared" ca="1" si="194"/>
        <v>5178130594218487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5178130594218487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21575544142577.027</v>
      </c>
      <c r="L5699" s="455">
        <f t="shared" ca="1" si="194"/>
        <v>5199706138361064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5199706138361064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21665442243171.102</v>
      </c>
      <c r="L5700" s="455">
        <f t="shared" ca="1" si="194"/>
        <v>5221371580604235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5221371580604235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21755714919184.313</v>
      </c>
      <c r="L5701" s="455">
        <f t="shared" ca="1" si="194"/>
        <v>5243127295523419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5243127295523419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21846363731347.578</v>
      </c>
      <c r="L5702" s="455">
        <f t="shared" ca="1" si="194"/>
        <v>5264973659254767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5264973659254767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21937390246894.863</v>
      </c>
      <c r="L5703" s="455">
        <f t="shared" ca="1" si="194"/>
        <v>5286911049501662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5286911049501662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22028796039590.258</v>
      </c>
      <c r="L5704" s="455">
        <f t="shared" ca="1" si="194"/>
        <v>5308939845541252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5308939845541252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22120582689755.215</v>
      </c>
      <c r="L5705" s="455">
        <f t="shared" ca="1" si="194"/>
        <v>5331060428231007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5331060428231007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22212751784295.863</v>
      </c>
      <c r="L5706" s="455">
        <f t="shared" ca="1" si="194"/>
        <v>5353273180015303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5353273180015303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22305304916730.43</v>
      </c>
      <c r="L5707" s="455">
        <f t="shared" ca="1" si="194"/>
        <v>5375578484932033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5375578484932033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22398243687216.805</v>
      </c>
      <c r="L5708" s="455">
        <f t="shared" ca="1" si="194"/>
        <v>5397976728619250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5397976728619250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22491569702580.207</v>
      </c>
      <c r="L5709" s="455">
        <f t="shared" ca="1" si="194"/>
        <v>5420468298321830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5420468298321830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22585284576340.957</v>
      </c>
      <c r="L5710" s="455">
        <f t="shared" ca="1" si="194"/>
        <v>5443053582898171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5443053582898171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22679389928742.379</v>
      </c>
      <c r="L5711" s="455">
        <f t="shared" ca="1" si="194"/>
        <v>5465732972826913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5465732972826913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22773887386778.805</v>
      </c>
      <c r="L5712" s="455">
        <f t="shared" ca="1" si="194"/>
        <v>5488506860213692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5488506860213692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22868778584223.715</v>
      </c>
      <c r="L5713" s="455">
        <f t="shared" ca="1" si="194"/>
        <v>5511375638797916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5511375638797916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22964065161657.984</v>
      </c>
      <c r="L5714" s="455">
        <f t="shared" ca="1" si="194"/>
        <v>5534339703959574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5534339703959574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23059748766498.227</v>
      </c>
      <c r="L5715" s="455">
        <f t="shared" ca="1" si="194"/>
        <v>5557399452726072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5557399452726072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23155831053025.301</v>
      </c>
      <c r="L5716" s="455">
        <f t="shared" ca="1" si="194"/>
        <v>5580555283779097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5580555283779097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23252313682412.902</v>
      </c>
      <c r="L5717" s="455">
        <f t="shared" ca="1" si="194"/>
        <v>5603807597461510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5603807597461510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23349198322756.293</v>
      </c>
      <c r="L5718" s="455">
        <f t="shared" ca="1" si="194"/>
        <v>5627156795784266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5627156795784266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23446486649101.109</v>
      </c>
      <c r="L5719" s="455">
        <f t="shared" ca="1" si="194"/>
        <v>5650603282433367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5650603282433367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23544180343472.363</v>
      </c>
      <c r="L5720" s="455">
        <f t="shared" ca="1" si="194"/>
        <v>5674147462776839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5674147462776839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23642281094903.496</v>
      </c>
      <c r="L5721" s="455">
        <f t="shared" ca="1" si="194"/>
        <v>5697789743871742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5697789743871742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23740790599465.59</v>
      </c>
      <c r="L5722" s="455">
        <f t="shared" ca="1" si="194"/>
        <v>5721530534471208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5721530534471208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23839710560296.699</v>
      </c>
      <c r="L5723" s="455">
        <f t="shared" ca="1" si="194"/>
        <v>5745370245031505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5745370245031505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23939042687631.27</v>
      </c>
      <c r="L5724" s="455">
        <f t="shared" ca="1" si="194"/>
        <v>5769309287719136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5769309287719136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24038788698829.734</v>
      </c>
      <c r="L5725" s="455">
        <f t="shared" ca="1" si="194"/>
        <v>5793348076417966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5793348076417966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24138950318408.191</v>
      </c>
      <c r="L5726" s="455">
        <f t="shared" ca="1" si="194"/>
        <v>5817487026736374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5817487026736374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24239529278068.227</v>
      </c>
      <c r="L5727" s="455">
        <f t="shared" ca="1" si="194"/>
        <v>5841726556014442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5841726556014442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24340527316726.84</v>
      </c>
      <c r="L5728" s="455">
        <f t="shared" ca="1" si="194"/>
        <v>5866067083331169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5866067083331169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24441946180546.539</v>
      </c>
      <c r="L5729" s="455">
        <f t="shared" ca="1" si="194"/>
        <v>5890509029511716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5890509029511716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24543787622965.484</v>
      </c>
      <c r="L5730" s="455">
        <f t="shared" ca="1" si="194"/>
        <v>5915052817134681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5915052817134681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24646053404727.836</v>
      </c>
      <c r="L5731" s="455">
        <f t="shared" ca="1" si="194"/>
        <v>5939698870539409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5939698870539409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24748745293914.203</v>
      </c>
      <c r="L5732" s="455">
        <f t="shared" ca="1" si="194"/>
        <v>5964447615833323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5964447615833323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24851865065972.18</v>
      </c>
      <c r="L5733" s="455">
        <f t="shared" ca="1" si="194"/>
        <v>5989299480899295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5989299480899295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24955414503747.063</v>
      </c>
      <c r="L5734" s="455">
        <f t="shared" ca="1" si="194"/>
        <v>6014254895403042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6014254895403042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25059395397512.676</v>
      </c>
      <c r="L5735" s="455">
        <f t="shared" ca="1" si="194"/>
        <v>6039314290800555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6039314290800555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25163809545002.313</v>
      </c>
      <c r="L5736" s="455">
        <f t="shared" ca="1" si="194"/>
        <v>6064478100345557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6064478100345557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25268658751439.82</v>
      </c>
      <c r="L5737" s="455">
        <f t="shared" ca="1" si="194"/>
        <v>6089746759096997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6089746759096997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25373944829570.82</v>
      </c>
      <c r="L5738" s="455">
        <f t="shared" ca="1" si="194"/>
        <v>6115120703926568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6115120703926568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25479669599694.031</v>
      </c>
      <c r="L5739" s="455">
        <f t="shared" ca="1" si="194"/>
        <v>6140600373526262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6140600373526262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25585834889692.758</v>
      </c>
      <c r="L5740" s="455">
        <f t="shared" ca="1" si="194"/>
        <v>6166186208415955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6166186208415955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25692442535066.48</v>
      </c>
      <c r="L5741" s="455">
        <f t="shared" ca="1" si="194"/>
        <v>6191878650951021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6191878650951021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25799494378962.586</v>
      </c>
      <c r="L5742" s="455">
        <f t="shared" ca="1" si="194"/>
        <v>6217678145329984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6217678145329984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25906992272208.266</v>
      </c>
      <c r="L5743" s="455">
        <f t="shared" ca="1" si="194"/>
        <v>6243585137602192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6243585137602192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26014938073342.465</v>
      </c>
      <c r="L5744" s="455">
        <f t="shared" ca="1" si="194"/>
        <v>6269600075675534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6269600075675534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26123333648648.059</v>
      </c>
      <c r="L5745" s="455">
        <f t="shared" ca="1" si="194"/>
        <v>6295723409324182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6295723409324182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26232180872184.09</v>
      </c>
      <c r="L5746" s="455">
        <f t="shared" ca="1" si="194"/>
        <v>6321955590196366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6321955590196366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26341481625818.191</v>
      </c>
      <c r="L5747" s="455">
        <f t="shared" ca="1" si="194"/>
        <v>6348297071822184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6348297071822184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26451237799259.102</v>
      </c>
      <c r="L5748" s="455">
        <f t="shared" ca="1" si="194"/>
        <v>6374748309621443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6374748309621443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26561451290089.344</v>
      </c>
      <c r="L5749" s="455">
        <f t="shared" ca="1" si="194"/>
        <v>6401309760911532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6401309760911532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26672124003798.051</v>
      </c>
      <c r="L5750" s="455">
        <f t="shared" ca="1" si="194"/>
        <v>6427981884915330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6427981884915330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26783257853813.875</v>
      </c>
      <c r="L5751" s="455">
        <f t="shared" ca="1" si="194"/>
        <v>6454765142769144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6454765142769144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26894854761538.102</v>
      </c>
      <c r="L5752" s="455">
        <f t="shared" ca="1" si="194"/>
        <v>6481659997530682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6481659997530682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27006916656377.84</v>
      </c>
      <c r="L5753" s="455">
        <f t="shared" ca="1" si="194"/>
        <v>6508666914187060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6508666914187060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27119445475779.418</v>
      </c>
      <c r="L5754" s="455">
        <f t="shared" ca="1" si="194"/>
        <v>6535786359662839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6535786359662839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27232443165261.828</v>
      </c>
      <c r="L5755" s="455">
        <f t="shared" ca="1" si="194"/>
        <v>6563018802828101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6563018802828101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27345911678450.422</v>
      </c>
      <c r="L5756" s="455">
        <f t="shared" ca="1" si="194"/>
        <v>6590364714506551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6590364714506551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27459852977110.629</v>
      </c>
      <c r="L5757" s="455">
        <f t="shared" ca="1" si="194"/>
        <v>6617824567483662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6617824567483662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27574269031181.926</v>
      </c>
      <c r="L5758" s="455">
        <f t="shared" ca="1" si="194"/>
        <v>6645398836514844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6645398836514844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27689161818811.852</v>
      </c>
      <c r="L5759" s="455">
        <f t="shared" ca="1" si="194"/>
        <v>6673087998333656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6673087998333656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27804533326390.234</v>
      </c>
      <c r="L5760" s="455">
        <f t="shared" ca="1" si="194"/>
        <v>6700892531660046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6700892531660046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27920385548583.523</v>
      </c>
      <c r="L5761" s="455">
        <f t="shared" ca="1" si="194"/>
        <v>6728812917208630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6728812917208630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28036720488369.293</v>
      </c>
      <c r="L5762" s="455">
        <f t="shared" ca="1" si="194"/>
        <v>6756849637696999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6756849637696999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28153540157070.828</v>
      </c>
      <c r="L5763" s="455">
        <f t="shared" ca="1" si="194"/>
        <v>6785003177854070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6785003177854070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28270846574391.957</v>
      </c>
      <c r="L5764" s="455">
        <f t="shared" ca="1" si="194"/>
        <v>6813274024428462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6813274024428462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28388641768451.926</v>
      </c>
      <c r="L5765" s="455">
        <f t="shared" ca="1" si="194"/>
        <v>6841662666196914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6841662666196914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28506927775820.473</v>
      </c>
      <c r="L5766" s="455">
        <f t="shared" ca="1" si="194"/>
        <v>6870169593972734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6870169593972734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28625706641553.059</v>
      </c>
      <c r="L5767" s="455">
        <f t="shared" ca="1" si="194"/>
        <v>6898795300614287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6898795300614287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28744980419226.195</v>
      </c>
      <c r="L5768" s="455">
        <f t="shared" ca="1" si="194"/>
        <v>6927540281033513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6927540281033513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28864751170972.969</v>
      </c>
      <c r="L5769" s="455">
        <f t="shared" ca="1" si="194"/>
        <v>6956405032204486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6956405032204486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28985020967518.691</v>
      </c>
      <c r="L5770" s="455">
        <f t="shared" ca="1" si="194"/>
        <v>6985390053172005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6985390053172005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29105791888216.688</v>
      </c>
      <c r="L5771" s="455">
        <f t="shared" ca="1" si="194"/>
        <v>7014495845060222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7014495845060222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29227066021084.258</v>
      </c>
      <c r="L5772" s="455">
        <f t="shared" ca="1" si="194"/>
        <v>7043722911081306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7043722911081306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29348845462838.773</v>
      </c>
      <c r="L5773" s="455">
        <f t="shared" ca="1" si="194"/>
        <v>7073071756544145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7073071756544145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29471132318933.938</v>
      </c>
      <c r="L5774" s="455">
        <f t="shared" ca="1" si="194"/>
        <v>7102542888863079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7102542888863079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29593928703596.168</v>
      </c>
      <c r="L5775" s="455">
        <f t="shared" ca="1" si="194"/>
        <v>7132136817566675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7132136817566675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29717236739861.145</v>
      </c>
      <c r="L5776" s="455">
        <f t="shared" ca="1" si="194"/>
        <v>7161854054306536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7161854054306536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29841058559610.566</v>
      </c>
      <c r="L5777" s="455">
        <f t="shared" ca="1" si="194"/>
        <v>7191695112866147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7191695112866147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29965396303608.949</v>
      </c>
      <c r="L5778" s="455">
        <f t="shared" ca="1" si="194"/>
        <v>7221660509169756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7221660509169756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30090252121540.648</v>
      </c>
      <c r="L5779" s="455">
        <f t="shared" ca="1" si="194"/>
        <v>7251750761291297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7251750761291297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30215628172047.07</v>
      </c>
      <c r="L5780" s="455">
        <f t="shared" ca="1" si="194"/>
        <v>7281966389463344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7281966389463344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30341526622763.934</v>
      </c>
      <c r="L5781" s="455">
        <f t="shared" ca="1" si="194"/>
        <v>7312307916086108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7312307916086108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30467949650358.777</v>
      </c>
      <c r="L5782" s="455">
        <f t="shared" ca="1" si="194"/>
        <v>7342775865736467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7342775865736467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30594899440568.613</v>
      </c>
      <c r="L5783" s="455">
        <f t="shared" ca="1" si="194"/>
        <v>7373370765177036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7373370765177036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30722378188237.648</v>
      </c>
      <c r="L5784" s="455">
        <f t="shared" ca="1" si="194"/>
        <v>7404093143365274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7404093143365274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30850388097355.309</v>
      </c>
      <c r="L5785" s="455">
        <f t="shared" ca="1" si="194"/>
        <v>7434943531462629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7434943531462629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30978931381094.285</v>
      </c>
      <c r="L5786" s="455">
        <f t="shared" ca="1" si="194"/>
        <v>7465922462843723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7465922462843723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31108010261848.848</v>
      </c>
      <c r="L5787" s="455">
        <f t="shared" ca="1" si="194"/>
        <v>7497030473105572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7497030473105572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31237626971273.215</v>
      </c>
      <c r="L5788" s="455">
        <f t="shared" ca="1" si="194"/>
        <v>7528268100076845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7528268100076845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31367783750320.188</v>
      </c>
      <c r="L5789" s="455">
        <f t="shared" ca="1" si="194"/>
        <v>7559635883827165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7559635883827165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31498482849279.855</v>
      </c>
      <c r="L5790" s="455">
        <f t="shared" ca="1" si="194"/>
        <v>7591134366676445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7591134366676445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31629726527818.516</v>
      </c>
      <c r="L5791" s="455">
        <f t="shared" ca="1" si="194"/>
        <v>7622764093204264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7622764093204264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31761517055017.766</v>
      </c>
      <c r="L5792" s="455">
        <f t="shared" ca="1" si="194"/>
        <v>7654525610259282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7654525610259282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31893856709413.672</v>
      </c>
      <c r="L5793" s="455">
        <f t="shared" ca="1" si="194"/>
        <v>7686419466968696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7686419466968696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32026747779036.234</v>
      </c>
      <c r="L5794" s="455">
        <f t="shared" ca="1" si="194"/>
        <v>7718446214747732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7718446214747732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32160192561448.879</v>
      </c>
      <c r="L5795" s="455">
        <f t="shared" ca="1" si="194"/>
        <v>7750606407309181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7750606407309181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32294193363788.254</v>
      </c>
      <c r="L5796" s="455">
        <f t="shared" ca="1" si="194"/>
        <v>7782900600672969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7782900600672969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32428752502804.035</v>
      </c>
      <c r="L5797" s="455">
        <f t="shared" ca="1" si="194"/>
        <v>7815329353175773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7815329353175773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32563872304899.055</v>
      </c>
      <c r="L5798" s="455">
        <f t="shared" ca="1" si="194"/>
        <v>7847893225480672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7847893225480672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32699555106169.465</v>
      </c>
      <c r="L5799" s="455">
        <f t="shared" ca="1" si="194"/>
        <v>7880592780586841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7880592780586841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32835803252445.168</v>
      </c>
      <c r="L5800" s="455">
        <f t="shared" ca="1" si="194"/>
        <v>7913428583839286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7913428583839286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32972619099330.359</v>
      </c>
      <c r="L5801" s="455">
        <f t="shared" ca="1" si="194"/>
        <v>7946401202938616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7946401202938616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33110005012244.23</v>
      </c>
      <c r="L5802" s="455">
        <f t="shared" ca="1" si="194"/>
        <v>7979511207950860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7979511207950860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33247963366461.91</v>
      </c>
      <c r="L5803" s="455">
        <f t="shared" ca="1" si="194"/>
        <v>8012759171317322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8012759171317322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33386496547155.512</v>
      </c>
      <c r="L5804" s="455">
        <f t="shared" ca="1" si="194"/>
        <v>8046145667864478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8046145667864478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33525606949435.324</v>
      </c>
      <c r="L5805" s="455">
        <f t="shared" ca="1" si="194"/>
        <v>8079671274813913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8079671274813913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33665296978391.305</v>
      </c>
      <c r="L5806" s="455">
        <f t="shared" ca="1" si="194"/>
        <v>8113336571792304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8113336571792304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33805569049134.598</v>
      </c>
      <c r="L5807" s="455">
        <f t="shared" ca="1" si="194"/>
        <v>8147142140841439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8147142140841439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33946425586839.324</v>
      </c>
      <c r="L5808" s="455">
        <f t="shared" ca="1" si="194"/>
        <v>8181088566428278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8181088566428278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34087869026784.492</v>
      </c>
      <c r="L5809" s="455">
        <f t="shared" ca="1" si="194"/>
        <v>8215176435455062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8215176435455062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34229901814396.086</v>
      </c>
      <c r="L5810" s="455">
        <f t="shared" ca="1" si="194"/>
        <v>8249406337269458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8249406337269458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34372526405289.402</v>
      </c>
      <c r="L5811" s="455">
        <f t="shared" ca="1" si="194"/>
        <v>8283778863674747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8283778863674747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34515745265311.445</v>
      </c>
      <c r="L5812" s="455">
        <f t="shared" ca="1" si="194"/>
        <v>8318294608940058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8318294608940058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34659560870583.57</v>
      </c>
      <c r="L5813" s="455">
        <f t="shared" ca="1" si="194"/>
        <v>8352954169810642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8352954169810642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34803975707544.34</v>
      </c>
      <c r="L5814" s="455">
        <f t="shared" ca="1" si="194"/>
        <v>8387758145518186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8387758145518186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34948992272992.441</v>
      </c>
      <c r="L5815" s="455">
        <f t="shared" ca="1" si="194"/>
        <v>8422707137791178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8422707137791178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35094613074129.906</v>
      </c>
      <c r="L5816" s="455">
        <f t="shared" ca="1" si="194"/>
        <v>8457801750865308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8457801750865308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35240840628605.445</v>
      </c>
      <c r="L5817" s="455">
        <f t="shared" ca="1" si="194"/>
        <v>8493042591493913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8493042591493913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35387677464557.969</v>
      </c>
      <c r="L5818" s="455">
        <f t="shared" ca="1" si="194"/>
        <v>8528430268958471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8528430268958471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35535126120660.297</v>
      </c>
      <c r="L5819" s="455">
        <f t="shared" ca="1" si="194"/>
        <v>8563965395079131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8563965395079131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35683189146163.047</v>
      </c>
      <c r="L5820" s="455">
        <f t="shared" ca="1" si="194"/>
        <v>8599648584225294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8599648584225294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35831869100938.727</v>
      </c>
      <c r="L5821" s="455">
        <f t="shared" ca="1" si="194"/>
        <v>8635480453326233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8635480453326233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35981168555525.969</v>
      </c>
      <c r="L5822" s="455">
        <f t="shared" ca="1" si="194"/>
        <v>8671461621881759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8671461621881759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36131090091173.992</v>
      </c>
      <c r="L5823" s="455">
        <f t="shared" ca="1" si="194"/>
        <v>8707592711972933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8707592711972933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36281636299887.219</v>
      </c>
      <c r="L5824" s="455">
        <f t="shared" ca="1" si="194"/>
        <v>8743874348272820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8743874348272820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36432809784470.078</v>
      </c>
      <c r="L5825" s="455">
        <f t="shared" ca="1" si="194"/>
        <v>8780307158057290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8780307158057290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36584613158572.039</v>
      </c>
      <c r="L5826" s="455">
        <f t="shared" ca="1" si="194"/>
        <v>8816891771215862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8816891771215862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36737049046732.758</v>
      </c>
      <c r="L5827" s="455">
        <f t="shared" ca="1" si="194"/>
        <v>8853628820262595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8853628820262595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36890120084427.484</v>
      </c>
      <c r="L5828" s="455">
        <f t="shared" ca="1" si="194"/>
        <v>8890518940347022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8890518940347022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37043828918112.594</v>
      </c>
      <c r="L5829" s="455">
        <f t="shared" ca="1" si="194"/>
        <v>8927562769265135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8927562769265135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37198178205271.398</v>
      </c>
      <c r="L5830" s="455">
        <f t="shared" ca="1" si="194"/>
        <v>8964760947470406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8964760947470406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37353170614460.023</v>
      </c>
      <c r="L5831" s="455">
        <f t="shared" ca="1" si="194"/>
        <v>9002114118084866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9002114118084866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37508808825353.602</v>
      </c>
      <c r="L5832" s="455">
        <f t="shared" ca="1" si="194"/>
        <v>9039622926910220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9039622926910220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37665095528792.586</v>
      </c>
      <c r="L5833" s="455">
        <f t="shared" ca="1" si="194"/>
        <v>9077288022439012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9077288022439012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37822033426829.219</v>
      </c>
      <c r="L5834" s="455">
        <f t="shared" ca="1" si="194"/>
        <v>9115110055865842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9115110055865842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37979625232774.344</v>
      </c>
      <c r="L5835" s="455">
        <f t="shared" ca="1" si="194"/>
        <v>9153089681098616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9153089681098616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38137873671244.234</v>
      </c>
      <c r="L5836" s="455">
        <f t="shared" ca="1" si="194"/>
        <v>9191227554769860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9191227554769860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38296781478207.75</v>
      </c>
      <c r="L5837" s="455">
        <f t="shared" ca="1" si="194"/>
        <v>9229524336248068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9229524336248068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38456351401033.617</v>
      </c>
      <c r="L5838" s="455">
        <f t="shared" ca="1" si="194"/>
        <v>9267980687649102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9267980687649102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38616586198537.922</v>
      </c>
      <c r="L5839" s="455">
        <f t="shared" ca="1" si="194"/>
        <v>9306597273847640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9306597273847640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38777488641031.836</v>
      </c>
      <c r="L5840" s="455">
        <f t="shared" ca="1" si="194"/>
        <v>9345374762488672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9345374762488672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38939061510369.469</v>
      </c>
      <c r="L5841" s="455">
        <f t="shared" ca="1" si="194"/>
        <v>9384313823999042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9384313823999042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39101307599996.008</v>
      </c>
      <c r="L5842" s="455">
        <f t="shared" ca="1" si="194"/>
        <v>9423415131599038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9423415131599038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39264229714995.992</v>
      </c>
      <c r="L5843" s="455">
        <f t="shared" ca="1" si="194"/>
        <v>9462679361314034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9462679361314034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39427830672141.805</v>
      </c>
      <c r="L5844" s="455">
        <f t="shared" ca="1" si="194"/>
        <v>9502107191986176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9502107191986176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39592113299942.398</v>
      </c>
      <c r="L5845" s="455">
        <f t="shared" ca="1" si="194"/>
        <v>9541699305286118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9541699305286118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39757080438692.156</v>
      </c>
      <c r="L5846" s="455">
        <f t="shared" ca="1" si="194"/>
        <v>9581456385724810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9581456385724810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39922734940520.039</v>
      </c>
      <c r="L5847" s="455">
        <f t="shared" ca="1" si="194"/>
        <v>9621379120665330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9621379120665330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40089079669438.875</v>
      </c>
      <c r="L5848" s="455">
        <f t="shared" ca="1" si="194"/>
        <v>9661468200334768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9661468200334768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40256117501394.867</v>
      </c>
      <c r="L5849" s="455">
        <f t="shared" ca="1" si="194"/>
        <v>9701724317836162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9701724317836162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40423851324317.344</v>
      </c>
      <c r="L5850" s="455">
        <f t="shared" ca="1" si="194"/>
        <v>9742148169160480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9742148169160480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40592284038168.664</v>
      </c>
      <c r="L5851" s="455">
        <f t="shared" ca="1" si="194"/>
        <v>9782740453198648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9782740453198648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40761418554994.367</v>
      </c>
      <c r="L5852" s="455">
        <f t="shared" ca="1" si="194"/>
        <v>9823501871753642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9823501871753642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40931257798973.508</v>
      </c>
      <c r="L5853" s="455">
        <f t="shared" ca="1" si="194"/>
        <v>9864433129552616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9864433129552616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41101804706469.234</v>
      </c>
      <c r="L5854" s="455">
        <f t="shared" ca="1" si="194"/>
        <v>9905534934259086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9905534934259086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41273062226079.523</v>
      </c>
      <c r="L5855" s="455">
        <f t="shared" ca="1" si="194"/>
        <v>9946807996485166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9946807996485166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41445033318688.188</v>
      </c>
      <c r="L5856" s="455">
        <f t="shared" ca="1" si="194"/>
        <v>9988253029803854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9988253029803854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41617720957516.055</v>
      </c>
      <c r="L5857" s="455">
        <f t="shared" ca="1" si="194"/>
        <v>1.002987075076137E+16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1.002987075076137E+16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41791128128172.375</v>
      </c>
      <c r="L5858" s="455">
        <f t="shared" ca="1" si="194"/>
        <v>1.0071661878889542E+16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1.0071661878889542E+16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41965257828706.422</v>
      </c>
      <c r="L5859" s="455">
        <f t="shared" ca="1" si="194"/>
        <v>1.0113627136718248E+16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1.0113627136718248E+16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42140113069659.367</v>
      </c>
      <c r="L5860" s="455">
        <f t="shared" ca="1" si="194"/>
        <v>1.0155767249787908E+16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1.0155767249787908E+16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42315696874116.281</v>
      </c>
      <c r="L5861" s="455">
        <f t="shared" ca="1" si="194"/>
        <v>1.0198082946662024E+16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1.0198082946662024E+16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42492012277758.43</v>
      </c>
      <c r="L5862" s="455">
        <f t="shared" ca="1" si="194"/>
        <v>1.0240574958939782E+16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1.0240574958939782E+16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42669062328915.758</v>
      </c>
      <c r="L5863" s="455">
        <f t="shared" ca="1" si="194"/>
        <v>1.0283244021268698E+16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1.0283244021268698E+16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42846850088619.578</v>
      </c>
      <c r="L5864" s="455">
        <f t="shared" ca="1" si="194"/>
        <v>1.0326090871357318E+16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1.0326090871357318E+16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43025378630655.492</v>
      </c>
      <c r="L5865" s="455">
        <f t="shared" ca="1" si="194"/>
        <v>1.0369116249987974E+16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1.0369116249987974E+16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43204651041616.555</v>
      </c>
      <c r="L5866" s="455">
        <f t="shared" ca="1" si="194"/>
        <v>1.041232090102959E+16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1.041232090102959E+16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43384670420956.625</v>
      </c>
      <c r="L5867" s="455">
        <f t="shared" ca="1" si="194"/>
        <v>1.0455705571450546E+16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1.0455705571450546E+16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43565439881043.938</v>
      </c>
      <c r="L5868" s="455">
        <f t="shared" ca="1" si="194"/>
        <v>1.049927101133159E+16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1.049927101133159E+16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43746962547214.961</v>
      </c>
      <c r="L5869" s="455">
        <f t="shared" ca="1" si="194"/>
        <v>1.0543017973878804E+16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1.0543017973878804E+16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43929241557828.352</v>
      </c>
      <c r="L5870" s="455">
        <f t="shared" ca="1" si="194"/>
        <v>1.0586947215436632E+16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1.0586947215436632E+16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44112280064319.297</v>
      </c>
      <c r="L5871" s="455">
        <f t="shared" ca="1" si="194"/>
        <v>1.0631059495500952E+16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1.0631059495500952E+16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44296081231253.969</v>
      </c>
      <c r="L5872" s="455">
        <f t="shared" ca="1" si="194"/>
        <v>1.0675355576732206E+16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1.0675355576732206E+16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44480648236384.188</v>
      </c>
      <c r="L5873" s="455">
        <f t="shared" ref="L5873:L6127" ca="1" si="199">I5873-J5873+K5873</f>
        <v>1.071983622496859E+16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1.071983622496859E+16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44665984270702.461</v>
      </c>
      <c r="L5874" s="455">
        <f t="shared" ca="1" si="199"/>
        <v>1.0764502209239292E+16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1.0764502209239292E+16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44852092538497.047</v>
      </c>
      <c r="L5875" s="455">
        <f t="shared" ca="1" si="199"/>
        <v>1.080935430177779E+16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1.080935430177779E+16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45038976257407.461</v>
      </c>
      <c r="L5876" s="455">
        <f t="shared" ca="1" si="199"/>
        <v>1.0854393278035198E+16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1.0854393278035198E+16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45226638658479.992</v>
      </c>
      <c r="L5877" s="455">
        <f t="shared" ca="1" si="199"/>
        <v>1.0899619916693678E+16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1.0899619916693678E+16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45415082986223.656</v>
      </c>
      <c r="L5878" s="455">
        <f t="shared" ca="1" si="199"/>
        <v>1.0945034999679902E+16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1.0945034999679902E+16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45604312498666.258</v>
      </c>
      <c r="L5879" s="455">
        <f t="shared" ca="1" si="199"/>
        <v>1.0990639312178568E+16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1.0990639312178568E+16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45794330467410.703</v>
      </c>
      <c r="L5880" s="455">
        <f t="shared" ca="1" si="199"/>
        <v>1.1036433642645978E+16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1.1036433642645978E+16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45985140177691.578</v>
      </c>
      <c r="L5881" s="455">
        <f t="shared" ca="1" si="199"/>
        <v>1.108241878282367E+16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1.108241878282367E+16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46176744928431.961</v>
      </c>
      <c r="L5882" s="455">
        <f t="shared" ca="1" si="199"/>
        <v>1.1128595527752102E+16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1.1128595527752102E+16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46369148032300.422</v>
      </c>
      <c r="L5883" s="455">
        <f t="shared" ca="1" si="199"/>
        <v>1.1174964675784402E+16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1.1174964675784402E+16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46562352815768.344</v>
      </c>
      <c r="L5884" s="455">
        <f t="shared" ca="1" si="199"/>
        <v>1.122152702860017E+16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1.122152702860017E+16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46756362619167.375</v>
      </c>
      <c r="L5885" s="455">
        <f t="shared" ca="1" si="199"/>
        <v>1.1268283391219338E+16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1.1268283391219338E+16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46951180796747.242</v>
      </c>
      <c r="L5886" s="455">
        <f t="shared" ca="1" si="199"/>
        <v>1.1315234572016086E+16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1.1315234572016086E+16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47146810716733.688</v>
      </c>
      <c r="L5887" s="455">
        <f t="shared" ca="1" si="199"/>
        <v>1.136238138273282E+16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1.136238138273282E+16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47343255761386.75</v>
      </c>
      <c r="L5888" s="455">
        <f t="shared" ca="1" si="199"/>
        <v>1.1409724638494206E+16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1.1409724638494206E+16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47540519327059.188</v>
      </c>
      <c r="L5889" s="455">
        <f t="shared" ca="1" si="199"/>
        <v>1.1457265157821266E+16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1.1457265157821266E+16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47738604824255.273</v>
      </c>
      <c r="L5890" s="455">
        <f t="shared" ca="1" si="199"/>
        <v>1.1505003762645522E+16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1.1505003762645522E+16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47937515677689.672</v>
      </c>
      <c r="L5891" s="455">
        <f t="shared" ca="1" si="199"/>
        <v>1.1552941278323212E+16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1.1552941278323212E+16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48137255326346.719</v>
      </c>
      <c r="L5892" s="455">
        <f t="shared" ca="1" si="199"/>
        <v>1.1601078533649558E+16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1.1601078533649558E+16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48337827223539.828</v>
      </c>
      <c r="L5893" s="455">
        <f t="shared" ca="1" si="199"/>
        <v>1.1649416360873098E+16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1.1649416360873098E+16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48539234836971.242</v>
      </c>
      <c r="L5894" s="455">
        <f t="shared" ca="1" si="199"/>
        <v>1.169795559571007E+16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1.169795559571007E+16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48741481648791.961</v>
      </c>
      <c r="L5895" s="455">
        <f t="shared" ca="1" si="199"/>
        <v>1.1746697077358862E+16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1.1746697077358862E+16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48944571155661.922</v>
      </c>
      <c r="L5896" s="455">
        <f t="shared" ca="1" si="199"/>
        <v>1.1795641648514524E+16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1.1795641648514524E+16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49148506868810.516</v>
      </c>
      <c r="L5897" s="455">
        <f t="shared" ca="1" si="199"/>
        <v>1.1844790155383334E+16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1.1844790155383334E+16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49353292314097.227</v>
      </c>
      <c r="L5898" s="455">
        <f t="shared" ca="1" si="199"/>
        <v>1.1894143447697432E+16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1.1894143447697432E+16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49558931032072.633</v>
      </c>
      <c r="L5899" s="455">
        <f t="shared" ca="1" si="199"/>
        <v>1.1943702378729504E+16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1.1943702378729504E+16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49765426578039.602</v>
      </c>
      <c r="L5900" s="455">
        <f t="shared" ca="1" si="199"/>
        <v>1.1993467805307544E+16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1.1993467805307544E+16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49972782522114.766</v>
      </c>
      <c r="L5901" s="455">
        <f t="shared" ca="1" si="199"/>
        <v>1.2043440587829658E+16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1.2043440587829658E+16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50181002449290.242</v>
      </c>
      <c r="L5902" s="455">
        <f t="shared" ca="1" si="199"/>
        <v>1.2093621590278948E+16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1.2093621590278948E+16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50390089959495.617</v>
      </c>
      <c r="L5903" s="455">
        <f t="shared" ca="1" si="199"/>
        <v>1.2144011680238444E+16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1.2144011680238444E+16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50600048667660.18</v>
      </c>
      <c r="L5904" s="455">
        <f t="shared" ca="1" si="199"/>
        <v>1.2194611728906104E+16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1.2194611728906104E+16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50810882203775.43</v>
      </c>
      <c r="L5905" s="455">
        <f t="shared" ca="1" si="199"/>
        <v>1.224542261110988E+16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1.224542261110988E+16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51022594212957.836</v>
      </c>
      <c r="L5906" s="455">
        <f t="shared" ca="1" si="199"/>
        <v>1.2296445205322838E+16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1.2296445205322838E+16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51235188355511.828</v>
      </c>
      <c r="L5907" s="455">
        <f t="shared" ca="1" si="199"/>
        <v>1.234768039367835E+16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1.234768039367835E+16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51448668306993.125</v>
      </c>
      <c r="L5908" s="455">
        <f t="shared" ca="1" si="199"/>
        <v>1.2399129061985344E+16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1.2399129061985344E+16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51663037758272.266</v>
      </c>
      <c r="L5909" s="455">
        <f t="shared" ca="1" si="199"/>
        <v>1.2450792099743616E+16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1.2450792099743616E+16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51878300415598.398</v>
      </c>
      <c r="L5910" s="455">
        <f t="shared" ca="1" si="199"/>
        <v>1.2502670400159214E+16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1.2502670400159214E+16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52094460000663.391</v>
      </c>
      <c r="L5911" s="455">
        <f t="shared" ca="1" si="199"/>
        <v>1.2554764860159878E+16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1.2554764860159878E+16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52311520250666.156</v>
      </c>
      <c r="L5912" s="455">
        <f t="shared" ca="1" si="199"/>
        <v>1.2607076380410544E+16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1.2607076380410544E+16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52529484918377.266</v>
      </c>
      <c r="L5913" s="455">
        <f t="shared" ca="1" si="199"/>
        <v>1.2659605865328922E+16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1.2659605865328922E+16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52748357772203.844</v>
      </c>
      <c r="L5914" s="455">
        <f t="shared" ca="1" si="199"/>
        <v>1.2712354223101126E+16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1.2712354223101126E+16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52968142596254.688</v>
      </c>
      <c r="L5915" s="455">
        <f t="shared" ca="1" si="199"/>
        <v>1.276532236569738E+16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1.276532236569738E+16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53188843190405.75</v>
      </c>
      <c r="L5916" s="455">
        <f t="shared" ca="1" si="199"/>
        <v>1.2818511208887786E+16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1.2818511208887786E+16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53410463370365.773</v>
      </c>
      <c r="L5917" s="455">
        <f t="shared" ca="1" si="199"/>
        <v>1.2871921672258152E+16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1.2871921672258152E+16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53633006967742.297</v>
      </c>
      <c r="L5918" s="455">
        <f t="shared" ca="1" si="199"/>
        <v>1.2925554679225894E+16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1.2925554679225894E+16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53856477830107.891</v>
      </c>
      <c r="L5919" s="455">
        <f t="shared" ca="1" si="199"/>
        <v>1.2979411157056002E+16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1.2979411157056002E+16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54080879821066.672</v>
      </c>
      <c r="L5920" s="455">
        <f t="shared" ca="1" si="199"/>
        <v>1.3033492036877068E+16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1.3033492036877068E+16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54306216820321.117</v>
      </c>
      <c r="L5921" s="455">
        <f t="shared" ca="1" si="199"/>
        <v>1.308779825369739E+16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1.308779825369739E+16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54532492723739.125</v>
      </c>
      <c r="L5922" s="455">
        <f t="shared" ca="1" si="199"/>
        <v>1.314233074642113E+16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1.314233074642113E+16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54759711443421.375</v>
      </c>
      <c r="L5923" s="455">
        <f t="shared" ca="1" si="199"/>
        <v>1.3197090457864552E+16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1.3197090457864552E+16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54987876907768.969</v>
      </c>
      <c r="L5924" s="455">
        <f t="shared" ca="1" si="199"/>
        <v>1.325207833477232E+16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1.325207833477232E+16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55216993061551.336</v>
      </c>
      <c r="L5925" s="455">
        <f t="shared" ca="1" si="199"/>
        <v>1.3307295327833872E+16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1.3307295327833872E+16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55447063865974.469</v>
      </c>
      <c r="L5926" s="455">
        <f t="shared" ca="1" si="199"/>
        <v>1.3362742391699846E+16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1.3362742391699846E+16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55678093298749.359</v>
      </c>
      <c r="L5927" s="455">
        <f t="shared" ca="1" si="199"/>
        <v>1.3418420484998596E+16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1.3418420484998596E+16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55910085354160.813</v>
      </c>
      <c r="L5928" s="455">
        <f t="shared" ca="1" si="199"/>
        <v>1.3474330570352756E+16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1.3474330570352756E+16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56143044043136.484</v>
      </c>
      <c r="L5929" s="455">
        <f t="shared" ca="1" si="199"/>
        <v>1.3530473614395892E+16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1.3530473614395892E+16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56376973393316.219</v>
      </c>
      <c r="L5930" s="455">
        <f t="shared" ca="1" si="199"/>
        <v>1.3586850587789208E+16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1.3586850587789208E+16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56611877449121.695</v>
      </c>
      <c r="L5931" s="455">
        <f t="shared" ca="1" si="199"/>
        <v>1.364346246523833E+16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1.364346246523833E+16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56847760271826.375</v>
      </c>
      <c r="L5932" s="455">
        <f t="shared" ca="1" si="199"/>
        <v>1.3700310225510156E+16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1.3700310225510156E+16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57084625939625.648</v>
      </c>
      <c r="L5933" s="455">
        <f t="shared" ca="1" si="199"/>
        <v>1.3757394851449782E+16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1.3757394851449782E+16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57322478547707.422</v>
      </c>
      <c r="L5934" s="455">
        <f t="shared" ca="1" si="199"/>
        <v>1.381471732999749E+16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1.381471732999749E+16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57561322208322.875</v>
      </c>
      <c r="L5935" s="455">
        <f t="shared" ca="1" si="199"/>
        <v>1.3872278652205812E+16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1.3872278652205812E+16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57801161050857.547</v>
      </c>
      <c r="L5936" s="455">
        <f t="shared" ca="1" si="199"/>
        <v>1.393007981325667E+16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1.393007981325667E+16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58041999221902.789</v>
      </c>
      <c r="L5937" s="455">
        <f t="shared" ca="1" si="199"/>
        <v>1.3988121812478572E+16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1.3988121812478572E+16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58283840885327.383</v>
      </c>
      <c r="L5938" s="455">
        <f t="shared" ca="1" si="199"/>
        <v>1.40464056533639E+16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1.40464056533639E+16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58526690222349.586</v>
      </c>
      <c r="L5939" s="455">
        <f t="shared" ca="1" si="199"/>
        <v>1.410493234358625E+16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1.410493234358625E+16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58770551431609.375</v>
      </c>
      <c r="L5940" s="455">
        <f t="shared" ca="1" si="199"/>
        <v>1.416370289501786E+16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1.416370289501786E+16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59015428729241.086</v>
      </c>
      <c r="L5941" s="455">
        <f t="shared" ca="1" si="199"/>
        <v>1.4222718323747102E+16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1.4222718323747102E+16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59261326348946.266</v>
      </c>
      <c r="L5942" s="455">
        <f t="shared" ca="1" si="199"/>
        <v>1.4281979650096048E+16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1.4281979650096048E+16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59508248542066.859</v>
      </c>
      <c r="L5943" s="455">
        <f t="shared" ca="1" si="199"/>
        <v>1.4341487898638114E+16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1.4341487898638114E+16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59756199577658.805</v>
      </c>
      <c r="L5944" s="455">
        <f t="shared" ca="1" si="199"/>
        <v>1.4401244098215772E+16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1.4401244098215772E+16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60005183742565.727</v>
      </c>
      <c r="L5945" s="455">
        <f t="shared" ca="1" si="199"/>
        <v>1.4461249281958338E+16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1.4461249281958338E+16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60255205341493.07</v>
      </c>
      <c r="L5946" s="455">
        <f t="shared" ca="1" si="199"/>
        <v>1.4521504487299832E+16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1.4521504487299832E+16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60506268697082.633</v>
      </c>
      <c r="L5947" s="455">
        <f t="shared" ca="1" si="199"/>
        <v>1.4582010755996914E+16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1.4582010755996914E+16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60758378149987.141</v>
      </c>
      <c r="L5948" s="455">
        <f t="shared" ca="1" si="199"/>
        <v>1.4642769134146902E+16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1.4642769134146902E+16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61011538058945.43</v>
      </c>
      <c r="L5949" s="455">
        <f t="shared" ca="1" si="199"/>
        <v>1.4703780672205848E+16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1.4703780672205848E+16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61265752800857.695</v>
      </c>
      <c r="L5950" s="455">
        <f t="shared" ca="1" si="199"/>
        <v>1.4765046425006706E+16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1.4765046425006706E+16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61521026770861.273</v>
      </c>
      <c r="L5951" s="455">
        <f t="shared" ca="1" si="199"/>
        <v>1.4826567451777568E+16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1.4826567451777568E+16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61777364382406.539</v>
      </c>
      <c r="L5952" s="455">
        <f t="shared" ca="1" si="199"/>
        <v>1.4888344816159974E+16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1.4888344816159974E+16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62034770067333.219</v>
      </c>
      <c r="L5953" s="455">
        <f t="shared" ca="1" si="199"/>
        <v>1.4950379586227308E+16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1.4950379586227308E+16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62293248275947.117</v>
      </c>
      <c r="L5954" s="455">
        <f t="shared" ca="1" si="199"/>
        <v>1.5012672834503256E+16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1.5012672834503256E+16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62552803477096.906</v>
      </c>
      <c r="L5955" s="455">
        <f t="shared" ca="1" si="199"/>
        <v>1.5075225637980352E+16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1.5075225637980352E+16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62813440158251.469</v>
      </c>
      <c r="L5956" s="455">
        <f t="shared" ca="1" si="199"/>
        <v>1.5138039078138604E+16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1.5138039078138604E+16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63075162825577.523</v>
      </c>
      <c r="L5957" s="455">
        <f t="shared" ca="1" si="199"/>
        <v>1.5201114240964182E+16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1.5201114240964182E+16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63337976004017.422</v>
      </c>
      <c r="L5958" s="455">
        <f t="shared" ca="1" si="199"/>
        <v>1.52644522169682E+16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1.52644522169682E+16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63601884237367.508</v>
      </c>
      <c r="L5959" s="455">
        <f t="shared" ca="1" si="199"/>
        <v>1.5328054101205568E+16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1.5328054101205568E+16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63866892088356.539</v>
      </c>
      <c r="L5960" s="455">
        <f t="shared" ca="1" si="199"/>
        <v>1.5391920993293924E+16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1.5391920993293924E+16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64133004138724.672</v>
      </c>
      <c r="L5961" s="455">
        <f t="shared" ca="1" si="199"/>
        <v>1.5456053997432648E+16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1.5456053997432648E+16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64400224989302.695</v>
      </c>
      <c r="L5962" s="455">
        <f t="shared" ca="1" si="199"/>
        <v>1.552045422242195E+16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1.552045422242195E+16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64668559260091.461</v>
      </c>
      <c r="L5963" s="455">
        <f t="shared" ca="1" si="199"/>
        <v>1.5585122781682042E+16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1.5585122781682042E+16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64938011590341.844</v>
      </c>
      <c r="L5964" s="455">
        <f t="shared" ca="1" si="199"/>
        <v>1.5650060793272384E+16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1.5650060793272384E+16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65208586638634.93</v>
      </c>
      <c r="L5965" s="455">
        <f t="shared" ca="1" si="199"/>
        <v>1.5715269379911018E+16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1.5715269379911018E+16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65480289082962.563</v>
      </c>
      <c r="L5966" s="455">
        <f t="shared" ca="1" si="199"/>
        <v>1.578074966899398E+16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1.578074966899398E+16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65753123620808.25</v>
      </c>
      <c r="L5967" s="455">
        <f t="shared" ca="1" si="199"/>
        <v>1.5846502792614788E+16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1.5846502792614788E+16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66027094969228.281</v>
      </c>
      <c r="L5968" s="455">
        <f t="shared" ca="1" si="199"/>
        <v>1.5912529887584016E+16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1.5912529887584016E+16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66302207864933.398</v>
      </c>
      <c r="L5969" s="455">
        <f t="shared" ca="1" si="199"/>
        <v>1.597883209544895E+16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1.597883209544895E+16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66578467064370.625</v>
      </c>
      <c r="L5970" s="455">
        <f t="shared" ca="1" si="199"/>
        <v>1.604541056251332E+16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1.604541056251332E+16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66855877343805.492</v>
      </c>
      <c r="L5971" s="455">
        <f t="shared" ca="1" si="199"/>
        <v>1.6112266439857126E+16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1.6112266439857126E+16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67134443499404.68</v>
      </c>
      <c r="L5972" s="455">
        <f t="shared" ca="1" si="199"/>
        <v>1.617940088335653E+16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1.617940088335653E+16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67414170347318.875</v>
      </c>
      <c r="L5973" s="455">
        <f t="shared" ca="1" si="199"/>
        <v>1.6246815053703848E+16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1.6246815053703848E+16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67695062723766.039</v>
      </c>
      <c r="L5974" s="455">
        <f t="shared" ca="1" si="199"/>
        <v>1.6314510116427614E+16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1.6314510116427614E+16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67977125485115.055</v>
      </c>
      <c r="L5975" s="455">
        <f t="shared" ca="1" si="199"/>
        <v>1.638248724191273E+16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1.638248724191273E+16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68260363507969.711</v>
      </c>
      <c r="L5976" s="455">
        <f t="shared" ca="1" si="199"/>
        <v>1.64507476054207E+16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1.64507476054207E+16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68544781689252.914</v>
      </c>
      <c r="L5977" s="455">
        <f t="shared" ca="1" si="199"/>
        <v>1.6519292387109952E+16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1.6519292387109952E+16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68830384946291.469</v>
      </c>
      <c r="L5978" s="455">
        <f t="shared" ca="1" si="199"/>
        <v>1.6588122772056244E+16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1.6588122772056244E+16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69117178216901.016</v>
      </c>
      <c r="L5979" s="455">
        <f t="shared" ca="1" si="199"/>
        <v>1.6657239950273146E+16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1.6657239950273146E+16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69405166459471.438</v>
      </c>
      <c r="L5980" s="455">
        <f t="shared" ca="1" si="199"/>
        <v>1.6726645116732618E+16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1.6726645116732618E+16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69694354653052.57</v>
      </c>
      <c r="L5981" s="455">
        <f t="shared" ca="1" si="199"/>
        <v>1.679633947138567E+16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1.679633947138567E+16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69984747797440.281</v>
      </c>
      <c r="L5982" s="455">
        <f t="shared" ca="1" si="199"/>
        <v>1.686632421918311E+16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1.686632421918311E+16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70276350913262.969</v>
      </c>
      <c r="L5983" s="455">
        <f t="shared" ca="1" si="199"/>
        <v>1.6936600570096372E+16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1.6936600570096372E+16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70569169042068.219</v>
      </c>
      <c r="L5984" s="455">
        <f t="shared" ca="1" si="199"/>
        <v>1.700716973913844E+16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1.700716973913844E+16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70863207246410.172</v>
      </c>
      <c r="L5985" s="455">
        <f t="shared" ca="1" si="199"/>
        <v>1.707803294638485E+16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1.707803294638485E+16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71158470609936.875</v>
      </c>
      <c r="L5986" s="455">
        <f t="shared" ca="1" si="199"/>
        <v>1.7149191416994786E+16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1.7149191416994786E+16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71454964237478.281</v>
      </c>
      <c r="L5987" s="455">
        <f t="shared" ca="1" si="199"/>
        <v>1.7220646381232264E+16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1.7220646381232264E+16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71752693255134.438</v>
      </c>
      <c r="L5988" s="455">
        <f t="shared" ca="1" si="199"/>
        <v>1.7292399074487398E+16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1.7292399074487398E+16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72051662810364.172</v>
      </c>
      <c r="L5989" s="455">
        <f t="shared" ca="1" si="199"/>
        <v>1.7364450737297762E+16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1.7364450737297762E+16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72351878072074</v>
      </c>
      <c r="L5990" s="455">
        <f t="shared" ca="1" si="199"/>
        <v>1.7436802615369836E+16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1.7436802615369836E+16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72653344230707.656</v>
      </c>
      <c r="L5991" s="455">
        <f t="shared" ca="1" si="199"/>
        <v>1.7509455959600544E+16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1.7509455959600544E+16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72956066498335.609</v>
      </c>
      <c r="L5992" s="455">
        <f t="shared" ca="1" si="199"/>
        <v>1.758241202609888E+16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1.758241202609888E+16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73260050108745.328</v>
      </c>
      <c r="L5993" s="455">
        <f t="shared" ca="1" si="199"/>
        <v>1.7655672076207626E+16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1.7655672076207626E+16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73565300317531.781</v>
      </c>
      <c r="L5994" s="455">
        <f t="shared" ca="1" si="199"/>
        <v>1.7729237376525158E+16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1.7729237376525158E+16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73871822402188.156</v>
      </c>
      <c r="L5995" s="455">
        <f t="shared" ca="1" si="199"/>
        <v>1.7803109198927346E+16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1.7803109198927346E+16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74179621662197.266</v>
      </c>
      <c r="L5996" s="455">
        <f t="shared" ca="1" si="199"/>
        <v>1.7877288820589544E+16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1.7877288820589544E+16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74488703419123.094</v>
      </c>
      <c r="L5997" s="455">
        <f t="shared" ca="1" si="199"/>
        <v>1.7951777524008668E+16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1.7951777524008668E+16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74799073016702.781</v>
      </c>
      <c r="L5998" s="455">
        <f t="shared" ca="1" si="199"/>
        <v>1.8026576597025372E+16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1.8026576597025372E+16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75110735820939.047</v>
      </c>
      <c r="L5999" s="455">
        <f t="shared" ca="1" si="199"/>
        <v>1.8101687332846312E+16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1.8101687332846312E+16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75423697220192.969</v>
      </c>
      <c r="L6000" s="455">
        <f t="shared" ca="1" si="199"/>
        <v>1.8177111030066504E+16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1.8177111030066504E+16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75737962625277.094</v>
      </c>
      <c r="L6001" s="455">
        <f t="shared" ca="1" si="199"/>
        <v>1.825284899269178E+16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1.825284899269178E+16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76053537469549.078</v>
      </c>
      <c r="L6002" s="455">
        <f t="shared" ca="1" si="199"/>
        <v>1.8328902530161328E+16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1.8328902530161328E+16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76370427209005.531</v>
      </c>
      <c r="L6003" s="455">
        <f t="shared" ca="1" si="199"/>
        <v>1.8405272957370332E+16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1.8405272957370332E+16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76688637322376.375</v>
      </c>
      <c r="L6004" s="455">
        <f t="shared" ca="1" si="199"/>
        <v>1.8481961594692708E+16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1.8481961594692708E+16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77008173311219.609</v>
      </c>
      <c r="L6005" s="455">
        <f t="shared" ca="1" si="199"/>
        <v>1.8558969768003928E+16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1.8558969768003928E+16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77329040700016.359</v>
      </c>
      <c r="L6006" s="455">
        <f t="shared" ca="1" si="199"/>
        <v>1.8636298808703944E+16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1.8636298808703944E+16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77651245036266.438</v>
      </c>
      <c r="L6007" s="455">
        <f t="shared" ca="1" si="199"/>
        <v>1.8713950053740212E+16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1.8713950053740212E+16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77974791890584.219</v>
      </c>
      <c r="L6008" s="455">
        <f t="shared" ca="1" si="199"/>
        <v>1.8791924845630796E+16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1.8791924845630796E+16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78299686856794.984</v>
      </c>
      <c r="L6009" s="455">
        <f t="shared" ca="1" si="199"/>
        <v>1.8870224532487592E+16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1.8870224532487592E+16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78625935552031.625</v>
      </c>
      <c r="L6010" s="455">
        <f t="shared" ca="1" si="199"/>
        <v>1.8948850468039624E+16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1.8948850468039624E+16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78953543616831.766</v>
      </c>
      <c r="L6011" s="455">
        <f t="shared" ca="1" si="199"/>
        <v>1.9027804011656456E+16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1.9027804011656456E+16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79282516715235.234</v>
      </c>
      <c r="L6012" s="455">
        <f t="shared" ca="1" si="199"/>
        <v>1.9107086528371692E+16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1.9107086528371692E+16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79612860534882.047</v>
      </c>
      <c r="L6013" s="455">
        <f t="shared" ca="1" si="199"/>
        <v>1.9186699388906576E+16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1.9186699388906576E+16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79944580787110.734</v>
      </c>
      <c r="L6014" s="455">
        <f t="shared" ca="1" si="199"/>
        <v>1.9266643969693688E+16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1.9266643969693688E+16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80277683207057.031</v>
      </c>
      <c r="L6015" s="455">
        <f t="shared" ca="1" si="199"/>
        <v>1.9346921652900744E+16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1.9346921652900744E+16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80612173553753.094</v>
      </c>
      <c r="L6016" s="455">
        <f t="shared" ca="1" si="199"/>
        <v>1.9427533826454496E+16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1.9427533826454496E+16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80948057610227.063</v>
      </c>
      <c r="L6017" s="455">
        <f t="shared" ca="1" si="199"/>
        <v>1.9508481884064724E+16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1.9508481884064724E+16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81285341183603.016</v>
      </c>
      <c r="L6018" s="455">
        <f t="shared" ca="1" si="199"/>
        <v>1.9589767225248328E+16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1.9589767225248328E+16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81624030105201.359</v>
      </c>
      <c r="L6019" s="455">
        <f t="shared" ca="1" si="199"/>
        <v>1.9671391255353528E+16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1.9671391255353528E+16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81964130230639.703</v>
      </c>
      <c r="L6020" s="455">
        <f t="shared" ca="1" si="199"/>
        <v>1.9753355385584168E+16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1.9753355385584168E+16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82305647439934.031</v>
      </c>
      <c r="L6021" s="455">
        <f t="shared" ca="1" si="199"/>
        <v>1.9835661033024104E+16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1.9835661033024104E+16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82648587637600.438</v>
      </c>
      <c r="L6022" s="455">
        <f t="shared" ca="1" si="199"/>
        <v>1.9918309620661704E+16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1.9918309620661704E+16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82992956752757.094</v>
      </c>
      <c r="L6023" s="455">
        <f t="shared" ca="1" si="199"/>
        <v>2.000130257741446E+16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2.000130257741446E+16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83338760739226.922</v>
      </c>
      <c r="L6024" s="455">
        <f t="shared" ca="1" si="199"/>
        <v>2.0084641338153688E+16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2.0084641338153688E+16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83686005575640.359</v>
      </c>
      <c r="L6025" s="455">
        <f t="shared" ca="1" si="199"/>
        <v>2.0168327343729328E+16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2.0168327343729328E+16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84034697265538.859</v>
      </c>
      <c r="L6026" s="455">
        <f t="shared" ca="1" si="199"/>
        <v>2.0252362040994868E+16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2.0252362040994868E+16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84384841837478.609</v>
      </c>
      <c r="L6027" s="455">
        <f t="shared" ca="1" si="199"/>
        <v>2.0336746882832348E+16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2.0336746882832348E+16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84736445345134.781</v>
      </c>
      <c r="L6028" s="455">
        <f t="shared" ca="1" si="199"/>
        <v>2.0421483328177484E+16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2.0421483328177484E+16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85089513867406.188</v>
      </c>
      <c r="L6029" s="455">
        <f t="shared" ca="1" si="199"/>
        <v>2.0506572842044892E+16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2.0506572842044892E+16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85444053508520.375</v>
      </c>
      <c r="L6030" s="455">
        <f t="shared" ca="1" si="199"/>
        <v>2.0592016895553412E+16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2.0592016895553412E+16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85800070398139.219</v>
      </c>
      <c r="L6031" s="455">
        <f t="shared" ca="1" si="199"/>
        <v>2.0677816965951552E+16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2.0677816965951552E+16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86157570691464.797</v>
      </c>
      <c r="L6032" s="455">
        <f t="shared" ca="1" si="199"/>
        <v>2.0763974536643016E+16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2.0763974536643016E+16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86516560569345.906</v>
      </c>
      <c r="L6033" s="455">
        <f t="shared" ca="1" si="199"/>
        <v>2.085049109721236E+16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2.085049109721236E+16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86877046238384.828</v>
      </c>
      <c r="L6034" s="455">
        <f t="shared" ca="1" si="199"/>
        <v>2.0937368143450744E+16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2.0937368143450744E+16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87239033931044.766</v>
      </c>
      <c r="L6035" s="455">
        <f t="shared" ca="1" si="199"/>
        <v>2.1024607177381788E+16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2.1024607177381788E+16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87602529905757.453</v>
      </c>
      <c r="L6036" s="455">
        <f t="shared" ca="1" si="199"/>
        <v>2.1112209707287544E+16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2.1112209707287544E+16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87967540447031.438</v>
      </c>
      <c r="L6037" s="455">
        <f t="shared" ca="1" si="199"/>
        <v>2.1200177247734576E+16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2.1200177247734576E+16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88334071865560.734</v>
      </c>
      <c r="L6038" s="455">
        <f t="shared" ca="1" si="199"/>
        <v>2.1288511319600136E+16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2.1288511319600136E+16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88702130498333.906</v>
      </c>
      <c r="L6039" s="455">
        <f t="shared" ca="1" si="199"/>
        <v>2.1377213450098468E+16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2.1377213450098468E+16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89071722708743.609</v>
      </c>
      <c r="L6040" s="455">
        <f t="shared" ca="1" si="199"/>
        <v>2.1466285172807212E+16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2.1466285172807212E+16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89442854886696.719</v>
      </c>
      <c r="L6041" s="455">
        <f t="shared" ca="1" si="199"/>
        <v>2.1555728027693908E+16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2.1555728027693908E+16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89815533448724.609</v>
      </c>
      <c r="L6042" s="455">
        <f t="shared" ca="1" si="199"/>
        <v>2.1645543561142632E+16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2.1645543561142632E+16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90189764838094.297</v>
      </c>
      <c r="L6043" s="455">
        <f t="shared" ca="1" si="199"/>
        <v>2.1735733325980728E+16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2.1735733325980728E+16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90565555524919.703</v>
      </c>
      <c r="L6044" s="455">
        <f t="shared" ca="1" si="199"/>
        <v>2.1826298881505648E+16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2.1826298881505648E+16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90942912006273.531</v>
      </c>
      <c r="L6045" s="455">
        <f t="shared" ca="1" si="199"/>
        <v>2.191724179351192E+16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2.191724179351192E+16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91321840806299.672</v>
      </c>
      <c r="L6046" s="455">
        <f t="shared" ca="1" si="199"/>
        <v>2.200856363431822E+16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2.200856363431822E+16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91702348476325.922</v>
      </c>
      <c r="L6047" s="455">
        <f t="shared" ca="1" si="199"/>
        <v>2.2100265982794544E+16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2.2100265982794544E+16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92084441594977.266</v>
      </c>
      <c r="L6048" s="455">
        <f t="shared" ca="1" si="199"/>
        <v>2.219235042438952E+16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2.219235042438952E+16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92468126768289.672</v>
      </c>
      <c r="L6049" s="455">
        <f t="shared" ca="1" si="199"/>
        <v>2.2284818551157808E+16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2.2284818551157808E+16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92853410629824.203</v>
      </c>
      <c r="L6050" s="455">
        <f t="shared" ca="1" si="199"/>
        <v>2.2377671961787632E+16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2.2377671961787632E+16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93240299840781.797</v>
      </c>
      <c r="L6051" s="455">
        <f t="shared" ca="1" si="199"/>
        <v>2.2470912261628412E+16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2.2470912261628412E+16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93628801090118.375</v>
      </c>
      <c r="L6052" s="455">
        <f t="shared" ca="1" si="199"/>
        <v>2.2564541062718532E+16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2.2564541062718532E+16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94018921094660.547</v>
      </c>
      <c r="L6053" s="455">
        <f t="shared" ca="1" si="199"/>
        <v>2.2658559983813192E+16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2.2658559983813192E+16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94410666599221.625</v>
      </c>
      <c r="L6054" s="455">
        <f t="shared" ca="1" si="199"/>
        <v>2.2752970650412412E+16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2.2752970650412412E+16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94804044376718.375</v>
      </c>
      <c r="L6055" s="455">
        <f t="shared" ca="1" si="199"/>
        <v>2.2847774694789132E+16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2.2847774694789132E+16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95199061228288.047</v>
      </c>
      <c r="L6056" s="455">
        <f t="shared" ca="1" si="199"/>
        <v>2.294297375601742E+16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2.294297375601742E+16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95595723983405.922</v>
      </c>
      <c r="L6057" s="455">
        <f t="shared" ca="1" si="199"/>
        <v>2.3038569480000824E+16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2.3038569480000824E+16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95994039500003.438</v>
      </c>
      <c r="L6058" s="455">
        <f t="shared" ca="1" si="199"/>
        <v>2.3134563519500828E+16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2.3134563519500828E+16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96394014664586.781</v>
      </c>
      <c r="L6059" s="455">
        <f t="shared" ca="1" si="199"/>
        <v>2.3230957534165416E+16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2.3230957534165416E+16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96795656392355.906</v>
      </c>
      <c r="L6060" s="455">
        <f t="shared" ca="1" si="199"/>
        <v>2.3327753190557772E+16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2.3327753190557772E+16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97198971627324.047</v>
      </c>
      <c r="L6061" s="455">
        <f t="shared" ca="1" si="199"/>
        <v>2.3424952162185096E+16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2.3424952162185096E+16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97603967342437.906</v>
      </c>
      <c r="L6062" s="455">
        <f t="shared" ca="1" si="199"/>
        <v>2.3522556129527532E+16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2.3522556129527532E+16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98010650539698.047</v>
      </c>
      <c r="L6063" s="455">
        <f t="shared" ca="1" si="199"/>
        <v>2.3620566780067232E+16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2.3620566780067232E+16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98419028250280.125</v>
      </c>
      <c r="L6064" s="455">
        <f t="shared" ca="1" si="199"/>
        <v>2.3718985808317512E+16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2.3718985808317512E+16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98829107534656.297</v>
      </c>
      <c r="L6065" s="455">
        <f t="shared" ca="1" si="199"/>
        <v>2.3817814915852168E+16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2.3817814915852168E+16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99240895482717.359</v>
      </c>
      <c r="L6066" s="455">
        <f t="shared" ca="1" si="199"/>
        <v>2.3917055811334884E+16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2.3917055811334884E+16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99654399213895.344</v>
      </c>
      <c r="L6067" s="455">
        <f t="shared" ca="1" si="199"/>
        <v>2.401671021054878E+16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2.401671021054878E+16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100069625877286.58</v>
      </c>
      <c r="L6068" s="455">
        <f t="shared" ca="1" si="199"/>
        <v>2.4116779836426068E+16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2.4116779836426068E+16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100486582651775.28</v>
      </c>
      <c r="L6069" s="455">
        <f t="shared" ca="1" si="199"/>
        <v>2.4217266419077844E+16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2.4217266419077844E+16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100905276746157.69</v>
      </c>
      <c r="L6070" s="455">
        <f t="shared" ca="1" si="199"/>
        <v>2.4318171695824E+16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2.4318171695824E+16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101325715399266.67</v>
      </c>
      <c r="L6071" s="455">
        <f t="shared" ca="1" si="199"/>
        <v>2.4419497411223268E+16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2.4419497411223268E+16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101747905880096.95</v>
      </c>
      <c r="L6072" s="455">
        <f t="shared" ca="1" si="199"/>
        <v>2.4521245317103364E+16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2.4521245317103364E+16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102171855487930.69</v>
      </c>
      <c r="L6073" s="455">
        <f t="shared" ca="1" si="199"/>
        <v>2.4623417172591296E+16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2.4623417172591296E+16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102597571552463.73</v>
      </c>
      <c r="L6074" s="455">
        <f t="shared" ca="1" si="199"/>
        <v>2.472601474414376E+16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2.472601474414376E+16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103025061433932.33</v>
      </c>
      <c r="L6075" s="455">
        <f t="shared" ca="1" si="199"/>
        <v>2.4829039805577692E+16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2.4829039805577692E+16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103454332523240.38</v>
      </c>
      <c r="L6076" s="455">
        <f t="shared" ca="1" si="199"/>
        <v>2.4932494138100932E+16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2.4932494138100932E+16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103885392242087.22</v>
      </c>
      <c r="L6077" s="455">
        <f t="shared" ca="1" si="199"/>
        <v>2.503637953034302E+16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2.503637953034302E+16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104318248043095.92</v>
      </c>
      <c r="L6078" s="455">
        <f t="shared" ca="1" si="199"/>
        <v>2.5140697778386116E+16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2.5140697778386116E+16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104752907409942.16</v>
      </c>
      <c r="L6079" s="455">
        <f t="shared" ca="1" si="199"/>
        <v>2.524545068579606E+16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2.524545068579606E+16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105189377857483.58</v>
      </c>
      <c r="L6080" s="455">
        <f t="shared" ca="1" si="199"/>
        <v>2.5350640063653544E+16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2.5350640063653544E+16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105627666931889.77</v>
      </c>
      <c r="L6081" s="455">
        <f t="shared" ca="1" si="199"/>
        <v>2.5456267730585432E+16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2.5456267730585432E+16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106067782210772.63</v>
      </c>
      <c r="L6082" s="455">
        <f t="shared" ca="1" si="199"/>
        <v>2.5562335512796204E+16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2.5562335512796204E+16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106509731303317.52</v>
      </c>
      <c r="L6083" s="455">
        <f t="shared" ca="1" si="199"/>
        <v>2.566884524409952E+16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2.566884524409952E+16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106953521850414.67</v>
      </c>
      <c r="L6084" s="455">
        <f t="shared" ca="1" si="199"/>
        <v>2.5775798765949936E+16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2.5775798765949936E+16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107399161524791.41</v>
      </c>
      <c r="L6085" s="455">
        <f t="shared" ca="1" si="199"/>
        <v>2.5883197927474728E+16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2.5883197927474728E+16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107846658031144.7</v>
      </c>
      <c r="L6086" s="455">
        <f t="shared" ca="1" si="199"/>
        <v>2.5991044585505872E+16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2.5991044585505872E+16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108296019106274.47</v>
      </c>
      <c r="L6087" s="455">
        <f t="shared" ca="1" si="199"/>
        <v>2.6099340604612148E+16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2.6099340604612148E+16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108747252519217.28</v>
      </c>
      <c r="L6088" s="455">
        <f t="shared" ca="1" si="199"/>
        <v>2.6208087857131364E+16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2.6208087857131364E+16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109200366071380.69</v>
      </c>
      <c r="L6089" s="455">
        <f t="shared" ca="1" si="199"/>
        <v>2.6317288223202744E+16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2.6317288223202744E+16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109655367596678.09</v>
      </c>
      <c r="L6090" s="455">
        <f t="shared" ca="1" si="199"/>
        <v>2.6426943590799424E+16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2.6426943590799424E+16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110112264961664.27</v>
      </c>
      <c r="L6091" s="455">
        <f t="shared" ca="1" si="199"/>
        <v>2.6537055855761088E+16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2.6537055855761088E+16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110571066065671.2</v>
      </c>
      <c r="L6092" s="455">
        <f t="shared" ca="1" si="199"/>
        <v>2.664762692182676E+16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2.664762692182676E+16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111031778840944.83</v>
      </c>
      <c r="L6093" s="455">
        <f t="shared" ca="1" si="199"/>
        <v>2.6758658700667704E+16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2.6758658700667704E+16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111494411252782.09</v>
      </c>
      <c r="L6094" s="455">
        <f t="shared" ca="1" si="199"/>
        <v>2.6870153111920488E+16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2.6870153111920488E+16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111958971299668.7</v>
      </c>
      <c r="L6095" s="455">
        <f t="shared" ca="1" si="199"/>
        <v>2.6982112083220156E+16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2.6982112083220156E+16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112425467013417.31</v>
      </c>
      <c r="L6096" s="455">
        <f t="shared" ca="1" si="199"/>
        <v>2.7094537550233572E+16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2.7094537550233572E+16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112893906459306.55</v>
      </c>
      <c r="L6097" s="455">
        <f t="shared" ca="1" si="199"/>
        <v>2.720743145669288E+16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2.720743145669288E+16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113364297736220.33</v>
      </c>
      <c r="L6098" s="455">
        <f t="shared" ca="1" si="199"/>
        <v>2.73207957544291E+16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2.73207957544291E+16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113836648976787.92</v>
      </c>
      <c r="L6099" s="455">
        <f t="shared" ca="1" si="199"/>
        <v>2.7434632403405888E+16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2.7434632403405888E+16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114310968347524.53</v>
      </c>
      <c r="L6100" s="455">
        <f t="shared" ca="1" si="199"/>
        <v>2.7548943371753412E+16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2.7548943371753412E+16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114787264048972.55</v>
      </c>
      <c r="L6101" s="455">
        <f t="shared" ca="1" si="199"/>
        <v>2.7663730635802384E+16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2.7663730635802384E+16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115265544315843.27</v>
      </c>
      <c r="L6102" s="455">
        <f t="shared" ca="1" si="199"/>
        <v>2.7778996180118228E+16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2.7778996180118228E+16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115745817417159.28</v>
      </c>
      <c r="L6103" s="455">
        <f t="shared" ca="1" si="199"/>
        <v>2.7894741997535388E+16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2.7894741997535388E+16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116228091656397.45</v>
      </c>
      <c r="L6104" s="455">
        <f t="shared" ca="1" si="199"/>
        <v>2.8010970089191784E+16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2.8010970089191784E+16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116712375371632.44</v>
      </c>
      <c r="L6105" s="455">
        <f t="shared" ca="1" si="199"/>
        <v>2.8127682464563416E+16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2.8127682464563416E+16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117198676935680.88</v>
      </c>
      <c r="L6106" s="455">
        <f t="shared" ca="1" si="199"/>
        <v>2.8244881141499096E+16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2.8244881141499096E+16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117687004756246.23</v>
      </c>
      <c r="L6107" s="455">
        <f t="shared" ca="1" si="199"/>
        <v>2.8362568146255344E+16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2.8362568146255344E+16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118177367276063.95</v>
      </c>
      <c r="L6108" s="455">
        <f t="shared" ca="1" si="199"/>
        <v>2.8480745513531408E+16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2.8480745513531408E+16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118669772973047.53</v>
      </c>
      <c r="L6109" s="455">
        <f t="shared" ca="1" si="199"/>
        <v>2.8599415286504456E+16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2.8599415286504456E+16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119164230360435.22</v>
      </c>
      <c r="L6110" s="455">
        <f t="shared" ca="1" si="199"/>
        <v>2.8718579516864892E+16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2.8718579516864892E+16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119660747986937.05</v>
      </c>
      <c r="L6111" s="455">
        <f t="shared" ca="1" si="199"/>
        <v>2.8838240264851828E+16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2.8838240264851828E+16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120159334436882.61</v>
      </c>
      <c r="L6112" s="455">
        <f t="shared" ca="1" si="199"/>
        <v>2.8958399599288712E+16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2.8958399599288712E+16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120659998330369.63</v>
      </c>
      <c r="L6113" s="455">
        <f t="shared" ca="1" si="199"/>
        <v>2.907905959761908E+16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2.907905959761908E+16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121162748323412.84</v>
      </c>
      <c r="L6114" s="455">
        <f t="shared" ca="1" si="199"/>
        <v>2.9200222345942492E+16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2.9200222345942492E+16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121667593108093.72</v>
      </c>
      <c r="L6115" s="455">
        <f t="shared" ca="1" si="199"/>
        <v>2.9321889939050584E+16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2.9321889939050584E+16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122174541412710.77</v>
      </c>
      <c r="L6116" s="455">
        <f t="shared" ca="1" si="199"/>
        <v>2.9444064480463296E+16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2.9444064480463296E+16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122683602001930.39</v>
      </c>
      <c r="L6117" s="455">
        <f t="shared" ca="1" si="199"/>
        <v>2.9566748082465228E+16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2.9566748082465228E+16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123194783676938.45</v>
      </c>
      <c r="L6118" s="455">
        <f t="shared" ca="1" si="199"/>
        <v>2.9689942866142168E+16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2.9689942866142168E+16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123708095275592.38</v>
      </c>
      <c r="L6119" s="455">
        <f t="shared" ca="1" si="199"/>
        <v>2.981365096141776E+16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2.981365096141776E+16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124223545672574</v>
      </c>
      <c r="L6120" s="455">
        <f t="shared" ca="1" si="199"/>
        <v>2.9937874507090336E+16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2.9937874507090336E+16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124741143779543.06</v>
      </c>
      <c r="L6121" s="455">
        <f t="shared" ca="1" si="199"/>
        <v>3.006261565086988E+16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3.006261565086988E+16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125260898545291.17</v>
      </c>
      <c r="L6122" s="455">
        <f t="shared" ca="1" si="199"/>
        <v>3.0187876549415172E+16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3.0187876549415172E+16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125782818955896.53</v>
      </c>
      <c r="L6123" s="455">
        <f t="shared" ca="1" si="199"/>
        <v>3.0313659368371068E+16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3.0313659368371068E+16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126306914034879.47</v>
      </c>
      <c r="L6124" s="455">
        <f t="shared" ca="1" si="199"/>
        <v>3.0439966282405948E+16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3.0439966282405948E+16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126833192843358.11</v>
      </c>
      <c r="L6125" s="455">
        <f t="shared" ca="1" si="199"/>
        <v>3.0566799475249308E+16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3.0566799475249308E+16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127361664480205.45</v>
      </c>
      <c r="L6126" s="455">
        <f t="shared" ca="1" si="199"/>
        <v>3.0694161139729512E+16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3.0694161139729512E+16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127892338082206.31</v>
      </c>
      <c r="L6127" s="455">
        <f t="shared" ca="1" si="199"/>
        <v>3.082205347781172E+16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3.082205347781172E+16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128425222824215.5</v>
      </c>
      <c r="L6128" s="455">
        <f t="shared" ref="L6128:L6250" ca="1" si="204">I6128-J6128+K6128</f>
        <v>3.0950478700635936E+16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3.0950478700635936E+16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128960327919316.42</v>
      </c>
      <c r="L6129" s="455">
        <f t="shared" ca="1" si="204"/>
        <v>3.1079439028555252E+16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3.1079439028555252E+16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129497662618980.22</v>
      </c>
      <c r="L6130" s="455">
        <f t="shared" ca="1" si="204"/>
        <v>3.1208936691174232E+16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3.1208936691174232E+16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130037236213225.97</v>
      </c>
      <c r="L6131" s="455">
        <f t="shared" ca="1" si="204"/>
        <v>3.1338973927387456E+16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3.1338973927387456E+16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130579058030781.06</v>
      </c>
      <c r="L6132" s="455">
        <f t="shared" ca="1" si="204"/>
        <v>3.1469552985418236E+16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3.1469552985418236E+16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131123137439242.64</v>
      </c>
      <c r="L6133" s="455">
        <f t="shared" ca="1" si="204"/>
        <v>3.160067612285748E+16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3.160067612285748E+16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131669483845239.48</v>
      </c>
      <c r="L6134" s="455">
        <f t="shared" ca="1" si="204"/>
        <v>3.173234560670272E+16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3.173234560670272E+16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132218106694594.69</v>
      </c>
      <c r="L6135" s="455">
        <f t="shared" ca="1" si="204"/>
        <v>3.1864563713397316E+16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3.1864563713397316E+16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132769015472488.83</v>
      </c>
      <c r="L6136" s="455">
        <f t="shared" ca="1" si="204"/>
        <v>3.1997332728869804E+16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3.1997332728869804E+16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133322219703624.17</v>
      </c>
      <c r="L6137" s="455">
        <f t="shared" ca="1" si="204"/>
        <v>3.2130654948573428E+16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3.2130654948573428E+16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133877728952389.28</v>
      </c>
      <c r="L6138" s="455">
        <f t="shared" ca="1" si="204"/>
        <v>3.2264532677525816E+16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3.2264532677525816E+16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134435552823024.23</v>
      </c>
      <c r="L6139" s="455">
        <f t="shared" ca="1" si="204"/>
        <v>3.239896823034884E+16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3.239896823034884E+16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134995700959786.84</v>
      </c>
      <c r="L6140" s="455">
        <f t="shared" ca="1" si="204"/>
        <v>3.2533963931308628E+16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3.2533963931308628E+16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135558183047119.28</v>
      </c>
      <c r="L6141" s="455">
        <f t="shared" ca="1" si="204"/>
        <v>3.2669522114355748E+16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3.2669522114355748E+16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136123008809815.59</v>
      </c>
      <c r="L6142" s="455">
        <f t="shared" ca="1" si="204"/>
        <v>3.2805645123165564E+16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3.2805645123165564E+16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136690188013189.84</v>
      </c>
      <c r="L6143" s="455">
        <f t="shared" ca="1" si="204"/>
        <v>3.2942335311178752E+16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3.2942335311178752E+16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137259730463244.8</v>
      </c>
      <c r="L6144" s="455">
        <f t="shared" ca="1" si="204"/>
        <v>3.3079595041641996E+16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3.3079595041641996E+16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137831646006841.64</v>
      </c>
      <c r="L6145" s="455">
        <f t="shared" ca="1" si="204"/>
        <v>3.3217426687648836E+16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3.3217426687648836E+16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138405944531870.13</v>
      </c>
      <c r="L6146" s="455">
        <f t="shared" ca="1" si="204"/>
        <v>3.3355832632180708E+16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3.3355832632180708E+16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138982635967419.61</v>
      </c>
      <c r="L6147" s="455">
        <f t="shared" ca="1" si="204"/>
        <v>3.3494815268148128E+16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3.3494815268148128E+16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139561730283950.55</v>
      </c>
      <c r="L6148" s="455">
        <f t="shared" ca="1" si="204"/>
        <v>3.363437699843208E+16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3.363437699843208E+16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140143237493467</v>
      </c>
      <c r="L6149" s="455">
        <f t="shared" ca="1" si="204"/>
        <v>3.3774520235925548E+16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3.3774520235925548E+16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140727167649689.77</v>
      </c>
      <c r="L6150" s="455">
        <f t="shared" ca="1" si="204"/>
        <v>3.3915247403575236E+16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3.3915247403575236E+16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141313530848230.16</v>
      </c>
      <c r="L6151" s="455">
        <f t="shared" ca="1" si="204"/>
        <v>3.4056560934423468E+16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3.4056560934423468E+16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141902337226764.44</v>
      </c>
      <c r="L6152" s="455">
        <f t="shared" ca="1" si="204"/>
        <v>3.4198463271650232E+16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3.4198463271650232E+16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142493596965209.31</v>
      </c>
      <c r="L6153" s="455">
        <f t="shared" ca="1" si="204"/>
        <v>3.434095686861544E+16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3.434095686861544E+16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143087320285897.66</v>
      </c>
      <c r="L6154" s="455">
        <f t="shared" ca="1" si="204"/>
        <v>3.4484044188901336E+16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3.4484044188901336E+16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143683517453755.56</v>
      </c>
      <c r="L6155" s="455">
        <f t="shared" ca="1" si="204"/>
        <v>3.4627727706355092E+16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3.4627727706355092E+16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144282198776479.53</v>
      </c>
      <c r="L6156" s="455">
        <f t="shared" ca="1" si="204"/>
        <v>3.4772009905131572E+16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3.4772009905131572E+16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144883374604714.91</v>
      </c>
      <c r="L6157" s="455">
        <f t="shared" ca="1" si="204"/>
        <v>3.4916893279736288E+16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3.4916893279736288E+16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145487055332234.53</v>
      </c>
      <c r="L6158" s="455">
        <f t="shared" ca="1" si="204"/>
        <v>3.5062380335068524E+16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3.5062380335068524E+16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146093251396118.88</v>
      </c>
      <c r="L6159" s="455">
        <f t="shared" ca="1" si="204"/>
        <v>3.5208473586464644E+16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3.5208473586464644E+16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146701973276936</v>
      </c>
      <c r="L6160" s="455">
        <f t="shared" ca="1" si="204"/>
        <v>3.535517555974158E+16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3.535517555974158E+16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147313231498923.22</v>
      </c>
      <c r="L6161" s="455">
        <f t="shared" ca="1" si="204"/>
        <v>3.5502488791240504E+16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3.5502488791240504E+16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147927036630168.75</v>
      </c>
      <c r="L6162" s="455">
        <f t="shared" ca="1" si="204"/>
        <v>3.5650415827870672E+16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3.5650415827870672E+16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148543399282794.47</v>
      </c>
      <c r="L6163" s="455">
        <f t="shared" ca="1" si="204"/>
        <v>3.5798959227153468E+16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3.5798959227153468E+16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149162330113139.44</v>
      </c>
      <c r="L6164" s="455">
        <f t="shared" ca="1" si="204"/>
        <v>3.5948121557266608E+16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3.5948121557266608E+16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149783839821944.22</v>
      </c>
      <c r="L6165" s="455">
        <f t="shared" ca="1" si="204"/>
        <v>3.6097905397088552E+16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3.6097905397088552E+16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150407939154535.63</v>
      </c>
      <c r="L6166" s="455">
        <f t="shared" ca="1" si="204"/>
        <v>3.6248313336243088E+16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3.6248313336243088E+16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151034638901012.88</v>
      </c>
      <c r="L6167" s="455">
        <f t="shared" ca="1" si="204"/>
        <v>3.6399347975144104E+16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3.6399347975144104E+16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151663949896433.75</v>
      </c>
      <c r="L6168" s="455">
        <f t="shared" ca="1" si="204"/>
        <v>3.6551011925040536E+16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3.6551011925040536E+16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152295883021002.22</v>
      </c>
      <c r="L6169" s="455">
        <f t="shared" ca="1" si="204"/>
        <v>3.6703307808061536E+16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3.6703307808061536E+16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152930449200256.41</v>
      </c>
      <c r="L6170" s="455">
        <f t="shared" ca="1" si="204"/>
        <v>3.6856238257261792E+16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3.6856238257261792E+16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153567659405257.47</v>
      </c>
      <c r="L6171" s="455">
        <f t="shared" ca="1" si="204"/>
        <v>3.7009805916667048E+16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3.7009805916667048E+16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154207524652779.38</v>
      </c>
      <c r="L6172" s="455">
        <f t="shared" ca="1" si="204"/>
        <v>3.7164013441319824E+16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3.7164013441319824E+16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154850056005499.25</v>
      </c>
      <c r="L6173" s="455">
        <f t="shared" ca="1" si="204"/>
        <v>3.731886349732532E+16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3.731886349732532E+16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155495264572188.84</v>
      </c>
      <c r="L6174" s="455">
        <f t="shared" ca="1" si="204"/>
        <v>3.7474358761897512E+16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3.7474358761897512E+16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156143161507906.31</v>
      </c>
      <c r="L6175" s="455">
        <f t="shared" ca="1" si="204"/>
        <v>3.7630501923405416E+16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3.7630501923405416E+16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156793758014189.22</v>
      </c>
      <c r="L6176" s="455">
        <f t="shared" ca="1" si="204"/>
        <v>3.7787295681419608E+16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3.7787295681419608E+16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157447065339248.38</v>
      </c>
      <c r="L6177" s="455">
        <f t="shared" ca="1" si="204"/>
        <v>3.7944742746758856E+16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3.7944742746758856E+16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158103094778161.91</v>
      </c>
      <c r="L6178" s="455">
        <f t="shared" ca="1" si="204"/>
        <v>3.8102845841537016E+16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3.8102845841537016E+16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158761857673070.91</v>
      </c>
      <c r="L6179" s="455">
        <f t="shared" ca="1" si="204"/>
        <v>3.8261607699210088E+16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3.8261607699210088E+16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159423365413375.38</v>
      </c>
      <c r="L6180" s="455">
        <f t="shared" ca="1" si="204"/>
        <v>3.8421031064623464E+16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3.8421031064623464E+16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160087629435931.09</v>
      </c>
      <c r="L6181" s="455">
        <f t="shared" ca="1" si="204"/>
        <v>3.8581118694059392E+16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3.8581118694059392E+16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160754661225247.47</v>
      </c>
      <c r="L6182" s="455">
        <f t="shared" ca="1" si="204"/>
        <v>3.874187335528464E+16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3.874187335528464E+16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161424472313686</v>
      </c>
      <c r="L6183" s="455">
        <f t="shared" ca="1" si="204"/>
        <v>3.8903297827598328E+16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3.8903297827598328E+16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162097074281659.69</v>
      </c>
      <c r="L6184" s="455">
        <f t="shared" ca="1" si="204"/>
        <v>3.9065394901879984E+16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3.9065394901879984E+16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162772478757833.25</v>
      </c>
      <c r="L6185" s="455">
        <f t="shared" ca="1" si="204"/>
        <v>3.9228167380637816E+16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3.9228167380637816E+16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163450697419324.22</v>
      </c>
      <c r="L6186" s="455">
        <f t="shared" ca="1" si="204"/>
        <v>3.9391618078057144E+16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3.9391618078057144E+16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164131741991904.75</v>
      </c>
      <c r="L6187" s="455">
        <f t="shared" ca="1" si="204"/>
        <v>3.9555749820049048E+16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3.9555749820049048E+16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164815624250204.38</v>
      </c>
      <c r="L6188" s="455">
        <f t="shared" ca="1" si="204"/>
        <v>3.9720565444299256E+16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3.9720565444299256E+16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165502356017913.56</v>
      </c>
      <c r="L6189" s="455">
        <f t="shared" ca="1" si="204"/>
        <v>3.9886067800317168E+16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3.9886067800317168E+16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166191949167988.19</v>
      </c>
      <c r="L6190" s="455">
        <f t="shared" ca="1" si="204"/>
        <v>4.005225974948516E+16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4.005225974948516E+16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166884415622854.84</v>
      </c>
      <c r="L6191" s="455">
        <f t="shared" ca="1" si="204"/>
        <v>4.0219144165108016E+16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4.0219144165108016E+16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167579767354616.72</v>
      </c>
      <c r="L6192" s="455">
        <f t="shared" ca="1" si="204"/>
        <v>4.0386723932462632E+16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4.0386723932462632E+16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168278016385260.97</v>
      </c>
      <c r="L6193" s="455">
        <f t="shared" ca="1" si="204"/>
        <v>4.0555001948847896E+16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4.0555001948847896E+16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168979174786866.22</v>
      </c>
      <c r="L6194" s="455">
        <f t="shared" ca="1" si="204"/>
        <v>4.072398112363476E+16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4.072398112363476E+16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169683254681811.5</v>
      </c>
      <c r="L6195" s="455">
        <f t="shared" ca="1" si="204"/>
        <v>4.0893664378316568E+16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4.0893664378316568E+16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170390268242985.69</v>
      </c>
      <c r="L6196" s="455">
        <f t="shared" ca="1" si="204"/>
        <v>4.1064054646559552E+16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4.1064054646559552E+16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171100227693998.13</v>
      </c>
      <c r="L6197" s="455">
        <f t="shared" ca="1" si="204"/>
        <v>4.1235154874253552E+16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4.1235154874253552E+16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171813145309389.81</v>
      </c>
      <c r="L6198" s="455">
        <f t="shared" ca="1" si="204"/>
        <v>4.1406968019562944E+16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4.1406968019562944E+16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172529033414845.59</v>
      </c>
      <c r="L6199" s="455">
        <f t="shared" ca="1" si="204"/>
        <v>4.1579497052977792E+16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4.1579497052977792E+16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173247904387407.47</v>
      </c>
      <c r="L6200" s="455">
        <f t="shared" ca="1" si="204"/>
        <v>4.17527449573652E+16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4.17527449573652E+16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173969770655688.34</v>
      </c>
      <c r="L6201" s="455">
        <f t="shared" ca="1" si="204"/>
        <v>4.1926714728020888E+16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4.1926714728020888E+16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174694644700087.03</v>
      </c>
      <c r="L6202" s="455">
        <f t="shared" ca="1" si="204"/>
        <v>4.2101409372720976E+16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4.2101409372720976E+16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175422539053004.06</v>
      </c>
      <c r="L6203" s="455">
        <f t="shared" ca="1" si="204"/>
        <v>4.2276831911773984E+16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4.2276831911773984E+16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176153466299058.25</v>
      </c>
      <c r="L6204" s="455">
        <f t="shared" ca="1" si="204"/>
        <v>4.245298537807304E+16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4.245298537807304E+16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176887439075304.34</v>
      </c>
      <c r="L6205" s="455">
        <f t="shared" ca="1" si="204"/>
        <v>4.2629872817148344E+16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4.2629872817148344E+16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177624470071451.44</v>
      </c>
      <c r="L6206" s="455">
        <f t="shared" ca="1" si="204"/>
        <v>4.2807497287219792E+16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4.2807497287219792E+16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178364572030082.47</v>
      </c>
      <c r="L6207" s="455">
        <f t="shared" ca="1" si="204"/>
        <v>4.2985861859249872E+16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4.2985861859249872E+16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179107757746874.47</v>
      </c>
      <c r="L6208" s="455">
        <f t="shared" ca="1" si="204"/>
        <v>4.3164969616996744E+16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4.3164969616996744E+16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179854040070819.75</v>
      </c>
      <c r="L6209" s="455">
        <f t="shared" ca="1" si="204"/>
        <v>4.334482365706756E+16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4.334482365706756E+16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180603431904448.16</v>
      </c>
      <c r="L6210" s="455">
        <f t="shared" ca="1" si="204"/>
        <v>4.3525427088972008E+16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4.3525427088972008E+16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181355946204050.03</v>
      </c>
      <c r="L6211" s="455">
        <f t="shared" ca="1" si="204"/>
        <v>4.3706783035176056E+16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4.3706783035176056E+16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182111595979900.22</v>
      </c>
      <c r="L6212" s="455">
        <f t="shared" ca="1" si="204"/>
        <v>4.388889463115596E+16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4.388889463115596E+16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182870394296483.16</v>
      </c>
      <c r="L6213" s="455">
        <f t="shared" ca="1" si="204"/>
        <v>4.407176502545244E+16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4.407176502545244E+16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183632354272718.5</v>
      </c>
      <c r="L6214" s="455">
        <f t="shared" ca="1" si="204"/>
        <v>4.425539737972516E+16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4.425539737972516E+16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184397489082188.16</v>
      </c>
      <c r="L6215" s="455">
        <f t="shared" ca="1" si="204"/>
        <v>4.4439794868807352E+16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4.4439794868807352E+16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185165811953363.97</v>
      </c>
      <c r="L6216" s="455">
        <f t="shared" ca="1" si="204"/>
        <v>4.4624960680760712E+16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4.4624960680760712E+16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185937336169836.31</v>
      </c>
      <c r="L6217" s="455">
        <f t="shared" ca="1" si="204"/>
        <v>4.4810898016930552E+16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4.4810898016930552E+16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186712075070543.97</v>
      </c>
      <c r="L6218" s="455">
        <f t="shared" ca="1" si="204"/>
        <v>4.4997610092001096E+16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4.4997610092001096E+16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187490042050004.56</v>
      </c>
      <c r="L6219" s="455">
        <f t="shared" ca="1" si="204"/>
        <v>4.5185100134051104E+16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4.5185100134051104E+16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188271250558546.25</v>
      </c>
      <c r="L6220" s="455">
        <f t="shared" ca="1" si="204"/>
        <v>4.5373371384609648E+16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4.5373371384609648E+16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189055714102540.19</v>
      </c>
      <c r="L6221" s="455">
        <f t="shared" ca="1" si="204"/>
        <v>4.5562427098712192E+16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4.5562427098712192E+16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189843446244634.13</v>
      </c>
      <c r="L6222" s="455">
        <f t="shared" ca="1" si="204"/>
        <v>4.5752270544956824E+16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4.5752270544956824E+16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190634460603986.75</v>
      </c>
      <c r="L6223" s="455">
        <f t="shared" ca="1" si="204"/>
        <v>4.5942905005560808E+16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4.5942905005560808E+16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191428770856503.38</v>
      </c>
      <c r="L6224" s="455">
        <f t="shared" ca="1" si="204"/>
        <v>4.6134333776417312E+16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4.6134333776417312E+16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192226390735072.13</v>
      </c>
      <c r="L6225" s="455">
        <f t="shared" ca="1" si="204"/>
        <v>4.6326560167152384E+16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4.6326560167152384E+16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193027334029801.59</v>
      </c>
      <c r="L6226" s="455">
        <f t="shared" ca="1" si="204"/>
        <v>4.6519587501182184E+16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4.6519587501182184E+16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193831614588259.09</v>
      </c>
      <c r="L6227" s="455">
        <f t="shared" ca="1" si="204"/>
        <v>4.671341911577044E+16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4.671341911577044E+16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194639246315710.16</v>
      </c>
      <c r="L6228" s="455">
        <f t="shared" ca="1" si="204"/>
        <v>4.6908058362086152E+16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4.6908058362086152E+16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195450243175358.97</v>
      </c>
      <c r="L6229" s="455">
        <f t="shared" ca="1" si="204"/>
        <v>4.7103508605261512E+16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4.7103508605261512E+16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196264619188589.63</v>
      </c>
      <c r="L6230" s="455">
        <f t="shared" ca="1" si="204"/>
        <v>4.7299773224450104E+16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4.7299773224450104E+16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197082388435208.75</v>
      </c>
      <c r="L6231" s="455">
        <f t="shared" ca="1" si="204"/>
        <v>4.7496855612885312E+16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4.7496855612885312E+16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197903565053688.81</v>
      </c>
      <c r="L6232" s="455">
        <f t="shared" ca="1" si="204"/>
        <v>4.7694759177939E+16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4.7694759177939E+16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198728163241412.5</v>
      </c>
      <c r="L6233" s="455">
        <f t="shared" ca="1" si="204"/>
        <v>4.7893487341180416E+16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4.7893487341180416E+16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199556197254918.41</v>
      </c>
      <c r="L6234" s="455">
        <f t="shared" ca="1" si="204"/>
        <v>4.8093043538435336E+16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4.8093043538435336E+16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200387681410147.22</v>
      </c>
      <c r="L6235" s="455">
        <f t="shared" ca="1" si="204"/>
        <v>4.829343121984548E+16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4.829343121984548E+16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201222630082689.5</v>
      </c>
      <c r="L6236" s="455">
        <f t="shared" ca="1" si="204"/>
        <v>4.8494653849928168E+16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4.8494653849928168E+16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202061057708034.03</v>
      </c>
      <c r="L6237" s="455">
        <f t="shared" ca="1" si="204"/>
        <v>4.86967149076362E+16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4.86967149076362E+16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202902978781817.5</v>
      </c>
      <c r="L6238" s="455">
        <f t="shared" ca="1" si="204"/>
        <v>4.8899617886418016E+16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4.8899617886418016E+16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203748407860075.06</v>
      </c>
      <c r="L6239" s="455">
        <f t="shared" ca="1" si="204"/>
        <v>4.9103366294278088E+16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4.9103366294278088E+16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204597359559492.03</v>
      </c>
      <c r="L6240" s="455">
        <f t="shared" ca="1" si="204"/>
        <v>4.9307963653837584E+16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4.9307963653837584E+16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205449848557656.59</v>
      </c>
      <c r="L6241" s="455">
        <f t="shared" ca="1" si="204"/>
        <v>4.951341350239524E+16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4.951341350239524E+16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206305889593313.5</v>
      </c>
      <c r="L6242" s="455">
        <f t="shared" ca="1" si="204"/>
        <v>4.9719719391988552E+16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4.9719719391988552E+16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207165497466618.97</v>
      </c>
      <c r="L6243" s="455">
        <f t="shared" ca="1" si="204"/>
        <v>4.9926884889455168E+16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4.9926884889455168E+16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208028687039396.53</v>
      </c>
      <c r="L6244" s="455">
        <f t="shared" ca="1" si="204"/>
        <v>5.0134913576494568E+16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5.0134913576494568E+16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208895473235394.03</v>
      </c>
      <c r="L6245" s="455">
        <f t="shared" ca="1" si="204"/>
        <v>5.034380904972996E+16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5.034380904972996E+16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209765871040541.5</v>
      </c>
      <c r="L6246" s="455">
        <f t="shared" ca="1" si="204"/>
        <v>5.0553574920770504E+16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5.0553574920770504E+16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210639895503210.44</v>
      </c>
      <c r="L6247" s="455">
        <f t="shared" ca="1" si="204"/>
        <v>5.0764214816273712E+16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5.0764214816273712E+16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211517561734473.81</v>
      </c>
      <c r="L6248" s="455">
        <f t="shared" ca="1" si="204"/>
        <v>5.0975732378008184E+16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5.0975732378008184E+16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212398884908367.44</v>
      </c>
      <c r="L6249" s="455">
        <f t="shared" ca="1" si="204"/>
        <v>5.1188131262916552E+16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5.1188131262916552E+16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213283880262152.31</v>
      </c>
      <c r="L6250" s="455">
        <f t="shared" ca="1" si="204"/>
        <v>5.1401415143178704E+16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685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686</v>
      </c>
    </row>
    <row r="2" spans="1:13" ht="11.25" customHeight="1" x14ac:dyDescent="0.3">
      <c r="A2" s="476"/>
      <c r="B2" s="476"/>
      <c r="C2" s="477" t="s">
        <v>687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688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664</v>
      </c>
      <c r="B5" s="476" t="s">
        <v>678</v>
      </c>
      <c r="C5" s="477" t="s">
        <v>689</v>
      </c>
      <c r="D5" s="557" t="s">
        <v>690</v>
      </c>
      <c r="E5" s="542"/>
      <c r="F5" s="557" t="s">
        <v>691</v>
      </c>
      <c r="G5" s="542"/>
      <c r="H5" s="557" t="s">
        <v>692</v>
      </c>
      <c r="I5" s="542"/>
      <c r="J5" s="557" t="s">
        <v>693</v>
      </c>
      <c r="K5" s="542"/>
      <c r="L5" s="306"/>
      <c r="M5" s="306"/>
    </row>
    <row r="6" spans="1:13" ht="11.25" customHeight="1" x14ac:dyDescent="0.3">
      <c r="A6" s="476"/>
      <c r="B6" s="476"/>
      <c r="C6" s="477"/>
      <c r="D6" s="199" t="s">
        <v>694</v>
      </c>
      <c r="E6" s="199" t="s">
        <v>162</v>
      </c>
      <c r="F6" s="199" t="s">
        <v>694</v>
      </c>
      <c r="G6" s="199" t="s">
        <v>162</v>
      </c>
      <c r="H6" s="199" t="s">
        <v>694</v>
      </c>
      <c r="I6" s="199" t="s">
        <v>162</v>
      </c>
      <c r="J6" s="199" t="s">
        <v>694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695</v>
      </c>
      <c r="C1" s="484" t="s">
        <v>696</v>
      </c>
      <c r="D1" s="484" t="s">
        <v>697</v>
      </c>
      <c r="E1" s="484" t="s">
        <v>698</v>
      </c>
      <c r="F1" s="484" t="s">
        <v>699</v>
      </c>
      <c r="G1" s="484"/>
      <c r="H1" s="484"/>
    </row>
    <row r="2" spans="1:8" ht="11.25" customHeight="1" x14ac:dyDescent="0.3">
      <c r="A2" s="484" t="s">
        <v>700</v>
      </c>
      <c r="B2" s="306" t="s">
        <v>701</v>
      </c>
      <c r="C2" s="484" t="s">
        <v>702</v>
      </c>
      <c r="D2" s="484"/>
      <c r="E2" s="484" t="s">
        <v>703</v>
      </c>
      <c r="F2" s="484"/>
      <c r="G2" s="484"/>
      <c r="H2" s="484"/>
    </row>
    <row r="3" spans="1:8" ht="11.25" customHeight="1" x14ac:dyDescent="0.3">
      <c r="A3" s="484" t="s">
        <v>704</v>
      </c>
      <c r="B3" s="484" t="s">
        <v>705</v>
      </c>
      <c r="C3" s="484" t="s">
        <v>706</v>
      </c>
      <c r="D3" s="484"/>
      <c r="E3" s="484"/>
      <c r="F3" s="484"/>
      <c r="G3" s="484"/>
      <c r="H3" s="484"/>
    </row>
    <row r="4" spans="1:8" ht="11.25" customHeight="1" x14ac:dyDescent="0.3">
      <c r="A4" s="484" t="s">
        <v>707</v>
      </c>
      <c r="B4" s="485" t="s">
        <v>708</v>
      </c>
      <c r="C4" s="484" t="s">
        <v>709</v>
      </c>
      <c r="D4" s="484"/>
      <c r="E4" s="484" t="s">
        <v>710</v>
      </c>
      <c r="F4" s="484"/>
      <c r="G4" s="484"/>
      <c r="H4" s="484"/>
    </row>
    <row r="5" spans="1:8" ht="11.25" customHeight="1" x14ac:dyDescent="0.3">
      <c r="A5" s="484" t="s">
        <v>707</v>
      </c>
      <c r="B5" s="484" t="s">
        <v>711</v>
      </c>
      <c r="C5" s="484" t="s">
        <v>712</v>
      </c>
      <c r="D5" s="484"/>
      <c r="E5" s="484" t="s">
        <v>710</v>
      </c>
      <c r="F5" s="484"/>
      <c r="G5" s="484"/>
      <c r="H5" s="484"/>
    </row>
    <row r="6" spans="1:8" ht="11.25" customHeight="1" x14ac:dyDescent="0.3">
      <c r="A6" s="484" t="s">
        <v>641</v>
      </c>
      <c r="B6" s="484" t="s">
        <v>713</v>
      </c>
      <c r="C6" s="484" t="s">
        <v>714</v>
      </c>
      <c r="D6" s="484"/>
      <c r="E6" s="306" t="s">
        <v>715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716</v>
      </c>
      <c r="C7" s="484" t="s">
        <v>717</v>
      </c>
      <c r="D7" s="484"/>
      <c r="E7" s="484" t="s">
        <v>718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708</v>
      </c>
      <c r="C8" s="484" t="s">
        <v>719</v>
      </c>
      <c r="D8" s="484"/>
      <c r="E8" s="484"/>
      <c r="F8" s="484"/>
      <c r="G8" s="484"/>
      <c r="H8" s="484"/>
    </row>
    <row r="9" spans="1:8" ht="11.25" customHeight="1" x14ac:dyDescent="0.3">
      <c r="A9" s="484" t="s">
        <v>720</v>
      </c>
      <c r="B9" s="306" t="s">
        <v>721</v>
      </c>
      <c r="C9" s="484" t="s">
        <v>719</v>
      </c>
      <c r="D9" s="484"/>
      <c r="E9" s="484" t="s">
        <v>722</v>
      </c>
      <c r="F9" s="484"/>
      <c r="G9" s="484"/>
      <c r="H9" s="484"/>
    </row>
    <row r="10" spans="1:8" ht="11.25" customHeight="1" x14ac:dyDescent="0.3">
      <c r="A10" s="484" t="s">
        <v>723</v>
      </c>
      <c r="B10" s="484" t="s">
        <v>712</v>
      </c>
      <c r="C10" s="486" t="s">
        <v>724</v>
      </c>
      <c r="D10" s="486"/>
      <c r="E10" s="306" t="s">
        <v>725</v>
      </c>
      <c r="F10" s="484"/>
      <c r="G10" s="484"/>
      <c r="H10" s="484"/>
    </row>
    <row r="11" spans="1:8" ht="11.25" customHeight="1" x14ac:dyDescent="0.3">
      <c r="A11" s="484" t="s">
        <v>726</v>
      </c>
      <c r="B11" s="485" t="s">
        <v>727</v>
      </c>
      <c r="C11" s="484" t="s">
        <v>728</v>
      </c>
      <c r="D11" s="484"/>
      <c r="E11" s="487" t="s">
        <v>729</v>
      </c>
      <c r="F11" s="484"/>
      <c r="G11" s="484" t="s">
        <v>730</v>
      </c>
      <c r="H11" s="484" t="s">
        <v>731</v>
      </c>
    </row>
    <row r="12" spans="1:8" ht="11.25" customHeight="1" x14ac:dyDescent="0.3">
      <c r="A12" s="484" t="s">
        <v>732</v>
      </c>
      <c r="B12" s="484" t="s">
        <v>733</v>
      </c>
      <c r="C12" s="484" t="s">
        <v>734</v>
      </c>
      <c r="D12" s="484"/>
      <c r="E12" s="484" t="s">
        <v>735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701</v>
      </c>
      <c r="C13" s="484" t="s">
        <v>731</v>
      </c>
      <c r="D13" s="484"/>
      <c r="E13" s="485" t="s">
        <v>736</v>
      </c>
      <c r="F13" s="484"/>
      <c r="G13" s="484"/>
      <c r="H13" s="484"/>
    </row>
    <row r="14" spans="1:8" ht="11.25" customHeight="1" x14ac:dyDescent="0.3">
      <c r="A14" s="484" t="s">
        <v>737</v>
      </c>
      <c r="B14" s="484" t="s">
        <v>708</v>
      </c>
      <c r="C14" s="484" t="s">
        <v>709</v>
      </c>
      <c r="D14" s="484"/>
      <c r="E14" s="488" t="s">
        <v>738</v>
      </c>
      <c r="F14" s="484"/>
      <c r="G14" s="484"/>
      <c r="H14" s="484"/>
    </row>
    <row r="15" spans="1:8" ht="11.25" customHeight="1" x14ac:dyDescent="0.3">
      <c r="A15" s="484" t="s">
        <v>739</v>
      </c>
      <c r="B15" s="484" t="s">
        <v>740</v>
      </c>
      <c r="C15" s="484" t="s">
        <v>741</v>
      </c>
      <c r="D15" s="484"/>
      <c r="E15" s="306" t="s">
        <v>742</v>
      </c>
      <c r="F15" s="484"/>
      <c r="G15" s="484"/>
      <c r="H15" s="484"/>
    </row>
    <row r="16" spans="1:8" ht="11.25" customHeight="1" x14ac:dyDescent="0.3">
      <c r="A16" s="484" t="s">
        <v>743</v>
      </c>
      <c r="B16" s="306" t="s">
        <v>701</v>
      </c>
      <c r="C16" s="484" t="s">
        <v>717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744</v>
      </c>
      <c r="B17" s="485" t="s">
        <v>745</v>
      </c>
      <c r="C17" s="484" t="s">
        <v>717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746</v>
      </c>
      <c r="B18" s="484" t="s">
        <v>708</v>
      </c>
      <c r="C18" s="484" t="s">
        <v>747</v>
      </c>
      <c r="D18" s="484"/>
      <c r="E18" s="484" t="s">
        <v>748</v>
      </c>
      <c r="F18" s="484"/>
      <c r="G18" s="484"/>
      <c r="H18" s="484"/>
    </row>
    <row r="19" spans="1:8" ht="11.25" customHeight="1" x14ac:dyDescent="0.3">
      <c r="A19" s="484" t="s">
        <v>749</v>
      </c>
      <c r="B19" s="485" t="s">
        <v>705</v>
      </c>
      <c r="C19" s="484" t="s">
        <v>750</v>
      </c>
      <c r="D19" s="484"/>
      <c r="E19" s="487" t="s">
        <v>751</v>
      </c>
      <c r="F19" s="484"/>
      <c r="G19" s="484"/>
      <c r="H19" s="484"/>
    </row>
    <row r="20" spans="1:8" ht="11.25" customHeight="1" x14ac:dyDescent="0.3">
      <c r="A20" s="484" t="s">
        <v>752</v>
      </c>
      <c r="B20" s="484" t="s">
        <v>708</v>
      </c>
      <c r="C20" s="484" t="s">
        <v>750</v>
      </c>
      <c r="D20" s="484"/>
      <c r="E20" s="484" t="s">
        <v>751</v>
      </c>
      <c r="F20" s="484"/>
      <c r="G20" s="484"/>
      <c r="H20" s="484"/>
    </row>
    <row r="21" spans="1:8" ht="11.25" customHeight="1" x14ac:dyDescent="0.3">
      <c r="A21" s="484" t="s">
        <v>753</v>
      </c>
      <c r="B21" s="485" t="s">
        <v>705</v>
      </c>
      <c r="C21" s="484" t="s">
        <v>754</v>
      </c>
      <c r="D21" s="484" t="s">
        <v>755</v>
      </c>
      <c r="E21" s="484"/>
      <c r="F21" s="484"/>
      <c r="G21" s="484"/>
      <c r="H21" s="484"/>
    </row>
    <row r="22" spans="1:8" ht="11.25" customHeight="1" x14ac:dyDescent="0.3">
      <c r="A22" s="484" t="s">
        <v>753</v>
      </c>
      <c r="B22" s="484" t="s">
        <v>756</v>
      </c>
      <c r="C22" s="484" t="s">
        <v>757</v>
      </c>
      <c r="D22" s="484" t="s">
        <v>758</v>
      </c>
      <c r="E22" s="484"/>
      <c r="F22" s="484"/>
      <c r="G22" s="484"/>
      <c r="H22" s="484"/>
    </row>
    <row r="23" spans="1:8" ht="11.25" customHeight="1" x14ac:dyDescent="0.3">
      <c r="A23" s="484" t="s">
        <v>759</v>
      </c>
      <c r="B23" s="484" t="s">
        <v>705</v>
      </c>
      <c r="C23" s="484" t="s">
        <v>717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760</v>
      </c>
      <c r="B24" s="484" t="s">
        <v>761</v>
      </c>
      <c r="C24" s="484" t="s">
        <v>709</v>
      </c>
      <c r="D24" s="484"/>
      <c r="E24" s="306" t="s">
        <v>762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733</v>
      </c>
      <c r="C25" s="484" t="s">
        <v>763</v>
      </c>
      <c r="D25" s="484"/>
      <c r="E25" s="484" t="s">
        <v>764</v>
      </c>
      <c r="F25" s="484"/>
      <c r="G25" s="484"/>
      <c r="H25" s="484"/>
    </row>
    <row r="26" spans="1:8" ht="11.25" customHeight="1" x14ac:dyDescent="0.3">
      <c r="A26" s="484" t="s">
        <v>765</v>
      </c>
      <c r="B26" s="484" t="s">
        <v>708</v>
      </c>
      <c r="C26" s="484" t="s">
        <v>731</v>
      </c>
      <c r="D26" s="484"/>
      <c r="E26" s="484"/>
      <c r="F26" s="484" t="s">
        <v>766</v>
      </c>
      <c r="G26" s="484" t="s">
        <v>767</v>
      </c>
      <c r="H26" s="484"/>
    </row>
    <row r="27" spans="1:8" ht="11.25" customHeight="1" x14ac:dyDescent="0.3">
      <c r="A27" s="484" t="s">
        <v>768</v>
      </c>
      <c r="B27" s="484" t="s">
        <v>708</v>
      </c>
      <c r="C27" s="484" t="s">
        <v>709</v>
      </c>
      <c r="D27" s="486">
        <v>1116</v>
      </c>
      <c r="E27" s="306" t="s">
        <v>769</v>
      </c>
      <c r="F27" s="484"/>
      <c r="G27" s="484"/>
      <c r="H27" s="484"/>
    </row>
    <row r="28" spans="1:8" ht="11.25" customHeight="1" x14ac:dyDescent="0.3">
      <c r="A28" s="484" t="s">
        <v>770</v>
      </c>
      <c r="B28" s="486">
        <v>4403872289</v>
      </c>
      <c r="C28" s="484" t="s">
        <v>709</v>
      </c>
      <c r="D28" s="484"/>
      <c r="E28" s="484" t="s">
        <v>771</v>
      </c>
      <c r="F28" s="484"/>
      <c r="G28" s="484"/>
      <c r="H28" s="484"/>
    </row>
    <row r="29" spans="1:8" ht="11.25" customHeight="1" x14ac:dyDescent="0.3">
      <c r="A29" s="484" t="s">
        <v>772</v>
      </c>
      <c r="B29" s="306" t="s">
        <v>701</v>
      </c>
      <c r="C29" s="484" t="s">
        <v>717</v>
      </c>
      <c r="D29" s="484"/>
      <c r="E29" s="306" t="s">
        <v>773</v>
      </c>
      <c r="F29" s="484" t="s">
        <v>774</v>
      </c>
      <c r="G29" s="484" t="s">
        <v>775</v>
      </c>
      <c r="H29" s="484"/>
    </row>
    <row r="30" spans="1:8" ht="11.25" customHeight="1" x14ac:dyDescent="0.3">
      <c r="A30" s="484" t="s">
        <v>776</v>
      </c>
      <c r="B30" s="484" t="s">
        <v>733</v>
      </c>
      <c r="C30" s="484" t="s">
        <v>777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778</v>
      </c>
      <c r="B31" s="484" t="s">
        <v>708</v>
      </c>
      <c r="C31" s="484" t="s">
        <v>709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779</v>
      </c>
      <c r="B32" s="484" t="s">
        <v>708</v>
      </c>
      <c r="C32" s="484" t="s">
        <v>731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780</v>
      </c>
      <c r="B33" s="487" t="s">
        <v>781</v>
      </c>
      <c r="C33" s="484" t="s">
        <v>731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782</v>
      </c>
      <c r="B34" s="484" t="s">
        <v>783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784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785</v>
      </c>
      <c r="G2" s="65"/>
      <c r="I2" s="92" t="s">
        <v>786</v>
      </c>
    </row>
    <row r="3" spans="1:10" ht="14.25" customHeight="1" x14ac:dyDescent="0.3">
      <c r="A3" s="92" t="s">
        <v>787</v>
      </c>
      <c r="B3" s="489"/>
      <c r="C3" s="490"/>
      <c r="E3" s="491" t="s">
        <v>788</v>
      </c>
      <c r="F3" s="92" t="s">
        <v>789</v>
      </c>
      <c r="G3" s="65"/>
      <c r="I3" s="492">
        <v>0.46899999999999997</v>
      </c>
      <c r="J3" s="92" t="s">
        <v>790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791</v>
      </c>
      <c r="B6" s="489"/>
      <c r="C6" s="490"/>
      <c r="E6" s="491" t="s">
        <v>792</v>
      </c>
      <c r="F6" s="92" t="s">
        <v>737</v>
      </c>
      <c r="G6" s="65"/>
      <c r="I6" s="493">
        <v>0.46899999999999997</v>
      </c>
      <c r="J6" s="92" t="s">
        <v>790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793</v>
      </c>
      <c r="C11" s="490" t="s">
        <v>794</v>
      </c>
      <c r="D11" s="86" t="s">
        <v>795</v>
      </c>
      <c r="E11" s="491" t="s">
        <v>796</v>
      </c>
      <c r="F11" s="86" t="s">
        <v>797</v>
      </c>
      <c r="G11" s="65" t="s">
        <v>798</v>
      </c>
      <c r="H11" s="86" t="s">
        <v>799</v>
      </c>
    </row>
    <row r="12" spans="1:10" ht="14.25" customHeight="1" x14ac:dyDescent="0.3">
      <c r="A12" s="86" t="s">
        <v>800</v>
      </c>
      <c r="B12" s="489">
        <v>110059119914</v>
      </c>
      <c r="C12" s="494" t="s">
        <v>801</v>
      </c>
      <c r="D12" s="86" t="s">
        <v>789</v>
      </c>
      <c r="E12" s="491">
        <v>8.2900000000000001E-2</v>
      </c>
      <c r="F12" s="86" t="s">
        <v>802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803</v>
      </c>
      <c r="D13" s="86" t="s">
        <v>789</v>
      </c>
      <c r="E13" s="491">
        <v>8.2900000000000001E-2</v>
      </c>
      <c r="F13" s="86" t="s">
        <v>802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58" t="s">
        <v>804</v>
      </c>
      <c r="D1" s="559"/>
      <c r="E1" s="559"/>
      <c r="F1" s="559"/>
      <c r="G1" s="559"/>
      <c r="H1" s="56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678</v>
      </c>
      <c r="B2" s="499" t="s">
        <v>793</v>
      </c>
      <c r="C2" s="500" t="s">
        <v>805</v>
      </c>
      <c r="D2" s="500" t="s">
        <v>806</v>
      </c>
      <c r="E2" s="500" t="s">
        <v>807</v>
      </c>
      <c r="F2" s="500" t="s">
        <v>808</v>
      </c>
      <c r="G2" s="500" t="s">
        <v>809</v>
      </c>
      <c r="H2" s="500" t="s">
        <v>810</v>
      </c>
      <c r="I2" s="501" t="s">
        <v>811</v>
      </c>
      <c r="J2" s="501" t="s">
        <v>812</v>
      </c>
      <c r="K2" s="501" t="s">
        <v>813</v>
      </c>
      <c r="L2" s="501" t="s">
        <v>814</v>
      </c>
      <c r="M2" s="502" t="s">
        <v>815</v>
      </c>
      <c r="N2" s="502" t="s">
        <v>816</v>
      </c>
      <c r="O2" s="502" t="s">
        <v>813</v>
      </c>
      <c r="P2" s="502" t="s">
        <v>814</v>
      </c>
      <c r="Q2" s="503"/>
      <c r="R2" s="504" t="s">
        <v>817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818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819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820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821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819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820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818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819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820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818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822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819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820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2026-05-05T01:34:43Z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